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ras Adm 2021, Tormentas Fred y Grace\LOTE 6\"/>
    </mc:Choice>
  </mc:AlternateContent>
  <bookViews>
    <workbookView xWindow="-105" yWindow="-105" windowWidth="16605" windowHeight="8835"/>
  </bookViews>
  <sheets>
    <sheet name="PRESUPUESTO" sheetId="4" r:id="rId1"/>
  </sheets>
  <definedNames>
    <definedName name="_xlnm._FilterDatabase" localSheetId="0" hidden="1">PRESUPUESTO!$A$10:$G$71</definedName>
    <definedName name="_xlnm.Print_Area" localSheetId="0">PRESUPUESTO!$A$1:$G$87</definedName>
    <definedName name="_xlnm.Print_Titles" localSheetId="0">PRESUPUESTO!$10:$10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4" l="1"/>
  <c r="F22" i="4"/>
  <c r="F23" i="4"/>
  <c r="F24" i="4"/>
  <c r="F12" i="4" l="1"/>
  <c r="G13" i="4" s="1"/>
  <c r="A12" i="4"/>
  <c r="F70" i="4" l="1"/>
  <c r="G71" i="4" s="1"/>
  <c r="A64" i="4"/>
  <c r="A65" i="4" s="1"/>
  <c r="A66" i="4" s="1"/>
  <c r="A67" i="4" s="1"/>
  <c r="F65" i="4" l="1"/>
  <c r="F64" i="4"/>
  <c r="F67" i="4"/>
  <c r="F66" i="4"/>
  <c r="G68" i="4" l="1"/>
  <c r="A70" i="4" l="1"/>
  <c r="F57" i="4" l="1"/>
  <c r="F60" i="4"/>
  <c r="F59" i="4"/>
  <c r="F61" i="4"/>
  <c r="F58" i="4"/>
  <c r="G62" i="4" l="1"/>
  <c r="A38" i="4"/>
  <c r="A39" i="4" s="1"/>
  <c r="A16" i="4"/>
  <c r="F52" i="4" l="1"/>
  <c r="F51" i="4"/>
  <c r="F48" i="4"/>
  <c r="F54" i="4"/>
  <c r="F53" i="4"/>
  <c r="F50" i="4" l="1"/>
  <c r="F49" i="4"/>
  <c r="F46" i="4"/>
  <c r="F47" i="4"/>
  <c r="G55" i="4" l="1"/>
  <c r="F33" i="4" l="1"/>
  <c r="F31" i="4"/>
  <c r="F34" i="4"/>
  <c r="F32" i="4"/>
  <c r="G35" i="4" l="1"/>
  <c r="F28" i="4"/>
  <c r="F27" i="4"/>
  <c r="G29" i="4" l="1"/>
  <c r="F38" i="4" l="1"/>
  <c r="F40" i="4" l="1"/>
  <c r="F43" i="4" l="1"/>
  <c r="F39" i="4"/>
  <c r="F19" i="4"/>
  <c r="F18" i="4"/>
  <c r="F41" i="4" l="1"/>
  <c r="F20" i="4"/>
  <c r="F17" i="4"/>
  <c r="A40" i="4"/>
  <c r="A41" i="4" s="1"/>
  <c r="A42" i="4" s="1"/>
  <c r="A43" i="4" s="1"/>
  <c r="A46" i="4" s="1"/>
  <c r="A47" i="4" s="1"/>
  <c r="A48" i="4" s="1"/>
  <c r="A49" i="4" s="1"/>
  <c r="A50" i="4" s="1"/>
  <c r="A51" i="4" s="1"/>
  <c r="A52" i="4" s="1"/>
  <c r="A53" i="4" s="1"/>
  <c r="A54" i="4" s="1"/>
  <c r="A57" i="4" s="1"/>
  <c r="A58" i="4" s="1"/>
  <c r="A59" i="4" s="1"/>
  <c r="A60" i="4" s="1"/>
  <c r="A61" i="4" s="1"/>
  <c r="A17" i="4"/>
  <c r="A18" i="4" s="1"/>
  <c r="A19" i="4" s="1"/>
  <c r="A20" i="4" s="1"/>
  <c r="A21" i="4" s="1"/>
  <c r="A22" i="4" s="1"/>
  <c r="A27" i="4" s="1"/>
  <c r="A28" i="4" s="1"/>
  <c r="A31" i="4" s="1"/>
  <c r="A32" i="4" s="1"/>
  <c r="A33" i="4" s="1"/>
  <c r="A34" i="4" s="1"/>
  <c r="F16" i="4" l="1"/>
  <c r="G25" i="4" s="1"/>
  <c r="F42" i="4"/>
  <c r="G44" i="4" s="1"/>
  <c r="G73" i="4" l="1"/>
  <c r="F77" i="4" l="1"/>
  <c r="F76" i="4"/>
  <c r="F82" i="4"/>
  <c r="F79" i="4"/>
  <c r="F83" i="4"/>
  <c r="F78" i="4"/>
  <c r="F80" i="4"/>
  <c r="F84" i="4"/>
  <c r="F81" i="4"/>
  <c r="G85" i="4" l="1"/>
  <c r="G87" i="4" s="1"/>
</calcChain>
</file>

<file path=xl/sharedStrings.xml><?xml version="1.0" encoding="utf-8"?>
<sst xmlns="http://schemas.openxmlformats.org/spreadsheetml/2006/main" count="137" uniqueCount="98">
  <si>
    <t>NO.</t>
  </si>
  <si>
    <t>DETALLE</t>
  </si>
  <si>
    <t>CANT.</t>
  </si>
  <si>
    <t>UNID.</t>
  </si>
  <si>
    <t>P.U.</t>
  </si>
  <si>
    <t>SUB-TOTAL</t>
  </si>
  <si>
    <t>TOTAL</t>
  </si>
  <si>
    <t>TOTAL GENERAL  RD$</t>
  </si>
  <si>
    <t>GASTOS INDIRECTOS</t>
  </si>
  <si>
    <t>Bote de Material Inservible e=20%</t>
  </si>
  <si>
    <t>A</t>
  </si>
  <si>
    <t>B</t>
  </si>
  <si>
    <t xml:space="preserve">Replanteo y Topografia </t>
  </si>
  <si>
    <t>PRELIMINARES</t>
  </si>
  <si>
    <t xml:space="preserve">PRESUPUESTO No. </t>
  </si>
  <si>
    <t>DESCRIPCION DE LOS TRABAJOS:</t>
  </si>
  <si>
    <t>DIRECCIÓN:</t>
  </si>
  <si>
    <t>CIRCUNSCRIPCIÓN</t>
  </si>
  <si>
    <t>MUNICIPIO:</t>
  </si>
  <si>
    <t>SANTO DOMINGO NORTE</t>
  </si>
  <si>
    <t>FECHA DE ELABORACION:</t>
  </si>
  <si>
    <t>M3</t>
  </si>
  <si>
    <t>M2</t>
  </si>
  <si>
    <t>UND</t>
  </si>
  <si>
    <t>ML</t>
  </si>
  <si>
    <t>C</t>
  </si>
  <si>
    <t>P.A.</t>
  </si>
  <si>
    <t xml:space="preserve">SUB-TOTAL GENERAL </t>
  </si>
  <si>
    <t>1-</t>
  </si>
  <si>
    <t>Dirección Técnica</t>
  </si>
  <si>
    <t>2-</t>
  </si>
  <si>
    <t xml:space="preserve">Gastos Administrativos </t>
  </si>
  <si>
    <t>3-</t>
  </si>
  <si>
    <t xml:space="preserve">Transporte </t>
  </si>
  <si>
    <t>4-</t>
  </si>
  <si>
    <t xml:space="preserve">Imprevisto </t>
  </si>
  <si>
    <t>5-</t>
  </si>
  <si>
    <t xml:space="preserve">Supervisión </t>
  </si>
  <si>
    <t>6-</t>
  </si>
  <si>
    <t xml:space="preserve">Seguros y Fianzas </t>
  </si>
  <si>
    <t>7-</t>
  </si>
  <si>
    <t>Servicios Sociales; Pensiones y Jubilaciones (Ley No.6-86)</t>
  </si>
  <si>
    <t>8-</t>
  </si>
  <si>
    <t>CODIA</t>
  </si>
  <si>
    <t>9-</t>
  </si>
  <si>
    <t>ITBIS (sobre el 10% de los trabajos cotizados)</t>
  </si>
  <si>
    <t xml:space="preserve">Pañete Pulido en Muros </t>
  </si>
  <si>
    <t>Muro de Block de 6" con Ø3/8''@0.60mts, Cámara Llena h=1.20mts</t>
  </si>
  <si>
    <t xml:space="preserve">Zabaleta para piso </t>
  </si>
  <si>
    <t>Suministro y Colocación de Parrilla en Hierro Fundido(24"x12")</t>
  </si>
  <si>
    <t>Suministro y colocación asiento arena, e=0.13m</t>
  </si>
  <si>
    <t xml:space="preserve">Alcantarilla de Ø24" (Incluye Juntas) </t>
  </si>
  <si>
    <t>Relleno de reposición compactado, e=30%</t>
  </si>
  <si>
    <t>Bote de material sobrante, e=20%</t>
  </si>
  <si>
    <t>Excavación con Equipos (1.60x1.60x1.20)mts</t>
  </si>
  <si>
    <t>Platea Hormigón Armado e=0.10m, con acero Ø3/8"@0.20mts A.D. Hormigón f´c=210kg/cM2  (1.60x1.60x0.10)mts</t>
  </si>
  <si>
    <t>Losa Hormigón Armado con Ø3/8"@0.20mts A.D. Hormigón f´c=210kg/cM2  (1.60x1.60x0.10)mts</t>
  </si>
  <si>
    <t xml:space="preserve">Perforación de Pozo Filtrante D=Ø14", incluye colocación de tubo </t>
  </si>
  <si>
    <t>PL</t>
  </si>
  <si>
    <t xml:space="preserve">Suministro de Tubo PVC de Ø12" para Encamisado </t>
  </si>
  <si>
    <t xml:space="preserve">CONEXIÓN DE REGISTROS A POZO FILTRANTE </t>
  </si>
  <si>
    <t>Excavación con Retroexcavadora para Tubería de Arrastre (11.60x0.40x0.60)mts</t>
  </si>
  <si>
    <t xml:space="preserve">Relleno de Reposición para el Tapado de la Tubería </t>
  </si>
  <si>
    <t>Bote de Material Inservible producto de la Excavación</t>
  </si>
  <si>
    <t>Suministro y Colocación de Tuberia de Arrastre PVC 10"x19´</t>
  </si>
  <si>
    <t>Excavación con Equipos (1.50x3.00x1.60)mts</t>
  </si>
  <si>
    <t>Platea Hormigón Armado e=0.10m, con acero Ø3/8"@0.20mts A.D. Hormigón f´c=210kg/cM2  (1.50x3.00x0.10)mts</t>
  </si>
  <si>
    <t>Losa Hormigón Armado con Ø3/8"@0.20mts A.D. Hormigón f´c=210kg/cM2  (1.50x3.00x0.10)mts</t>
  </si>
  <si>
    <t>Excavación en material no clasificado con retropala (90x1.30x1.65)mts</t>
  </si>
  <si>
    <t>CALLE JOSE FRANCISCO PEÑA GÓMEZ Y CALLE DANILO LEONARDO, SECTOR LAS MALVINAS II</t>
  </si>
  <si>
    <t>CALLE DANILO LEONARDO ESQ. CALLE 2DA</t>
  </si>
  <si>
    <t>CONSTRUCCIÓN DE REGISTRO I - (1.60x1.60x1.20)mts</t>
  </si>
  <si>
    <t xml:space="preserve">CONSTRUCCIÓN DE FILTRANTE I </t>
  </si>
  <si>
    <t>CALLE JOSÉ FRANCISCO PEÑA GÓMEZ ESQ. CALLE ISABELA</t>
  </si>
  <si>
    <t>INSTALACIÓN DE ALCANTARILLA DE 24"</t>
  </si>
  <si>
    <t>CONSTRUCCIÓN DE REGISTRO I - (1.50x3.00x1.60)mts</t>
  </si>
  <si>
    <t>CONSTRUCCION DE CONTENES</t>
  </si>
  <si>
    <t xml:space="preserve">Replanteo de Contenes </t>
  </si>
  <si>
    <t>M</t>
  </si>
  <si>
    <t>Excavacion de Contenes a mano (0.50x0.20)mts</t>
  </si>
  <si>
    <t>Bote de Material Inservible producto de la Excavacion e=20%</t>
  </si>
  <si>
    <t>Telford para Contenes (x0.50x0.20)mts</t>
  </si>
  <si>
    <t>Conten Pulido - Hormigon 210kg/cm2 - b=0.50 h=0.30m - sección 0.14m2</t>
  </si>
  <si>
    <t>VILLA MELLA</t>
  </si>
  <si>
    <t>MISCELÁNEOS</t>
  </si>
  <si>
    <t xml:space="preserve">Limpieza y Bote de Escombros de Calle c/ Retropala </t>
  </si>
  <si>
    <t>Excavación con compresor (6.50x1.50x0.60)mts</t>
  </si>
  <si>
    <t>Bote de material inservible e=20%</t>
  </si>
  <si>
    <t>M3E</t>
  </si>
  <si>
    <t>Hormigón Ciclópeo (6.50x1.50x0.35)m</t>
  </si>
  <si>
    <t>Hormigón en Losa e=0.25m, hormigón (ligadora) f'c=210kg/cm2, Ø1/2"@0.20m AD y AC (6.50x1.50x0.25)m</t>
  </si>
  <si>
    <t>CONSTRUCCION DE BADÉN - L=7.00m; Ancho=1.50m</t>
  </si>
  <si>
    <t>CONSTRUCCIÓN DE  COLECTORES, COLOCACIÓN DE ALCANTARILLA DE 24" Y CONSTRUCCIÓN DE CONTENES Y BADÉN</t>
  </si>
  <si>
    <t>Parrilla Hierro Fundido para Invornales de 0.30x0.70 mts</t>
  </si>
  <si>
    <t>und</t>
  </si>
  <si>
    <t>Tapa Pesado Hierro Fundido 25" con aro</t>
  </si>
  <si>
    <t>Letrero de Obra</t>
  </si>
  <si>
    <t>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</si>
</sst>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8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D7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6" fillId="6" borderId="0" applyFont="0" applyAlignment="0">
      <alignment horizontal="center" vertical="center"/>
    </xf>
  </cellStyleXfs>
  <cellXfs count="107">
    <xf numFmtId="0" fontId="0" fillId="0" borderId="0" xfId="0"/>
    <xf numFmtId="0" fontId="2" fillId="0" borderId="0" xfId="0" applyFont="1"/>
    <xf numFmtId="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7" fillId="0" borderId="7" xfId="0" applyNumberFormat="1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9" fillId="0" borderId="13" xfId="0" applyFont="1" applyBorder="1"/>
    <xf numFmtId="0" fontId="6" fillId="2" borderId="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right" vertical="center" wrapText="1"/>
    </xf>
    <xf numFmtId="0" fontId="13" fillId="0" borderId="0" xfId="0" applyFont="1"/>
    <xf numFmtId="166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right" vertical="center"/>
    </xf>
    <xf numFmtId="4" fontId="6" fillId="0" borderId="15" xfId="0" applyNumberFormat="1" applyFont="1" applyFill="1" applyBorder="1" applyAlignment="1">
      <alignment horizontal="right" vertical="center"/>
    </xf>
    <xf numFmtId="0" fontId="13" fillId="0" borderId="6" xfId="0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4" fontId="6" fillId="0" borderId="16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166" fontId="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2" fontId="7" fillId="0" borderId="6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vertical="center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2" fontId="5" fillId="0" borderId="18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2" fillId="0" borderId="20" xfId="0" applyFont="1" applyBorder="1"/>
    <xf numFmtId="4" fontId="5" fillId="0" borderId="10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21" xfId="0" applyNumberFormat="1" applyFont="1" applyBorder="1"/>
    <xf numFmtId="0" fontId="5" fillId="0" borderId="5" xfId="0" applyFont="1" applyBorder="1" applyAlignment="1">
      <alignment vertical="center" wrapText="1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3" xfId="0" applyFont="1" applyBorder="1" applyAlignment="1">
      <alignment horizontal="right" vertical="center"/>
    </xf>
    <xf numFmtId="0" fontId="13" fillId="0" borderId="24" xfId="0" applyFont="1" applyBorder="1" applyAlignment="1">
      <alignment vertical="center"/>
    </xf>
    <xf numFmtId="4" fontId="6" fillId="0" borderId="25" xfId="0" applyNumberFormat="1" applyFont="1" applyBorder="1"/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4" fontId="6" fillId="0" borderId="28" xfId="0" applyNumberFormat="1" applyFont="1" applyBorder="1" applyAlignment="1">
      <alignment horizontal="right" vertical="center"/>
    </xf>
    <xf numFmtId="168" fontId="8" fillId="3" borderId="3" xfId="0" applyNumberFormat="1" applyFont="1" applyFill="1" applyBorder="1" applyAlignment="1">
      <alignment horizontal="right" vertical="center"/>
    </xf>
    <xf numFmtId="0" fontId="9" fillId="0" borderId="0" xfId="0" applyFont="1"/>
    <xf numFmtId="0" fontId="5" fillId="5" borderId="5" xfId="0" applyFont="1" applyFill="1" applyBorder="1" applyAlignment="1">
      <alignment horizontal="left" vertical="center" wrapText="1"/>
    </xf>
    <xf numFmtId="4" fontId="5" fillId="5" borderId="5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right" vertical="center"/>
    </xf>
    <xf numFmtId="4" fontId="5" fillId="0" borderId="18" xfId="0" applyNumberFormat="1" applyFont="1" applyFill="1" applyBorder="1" applyAlignment="1">
      <alignment horizontal="right" vertical="center"/>
    </xf>
    <xf numFmtId="4" fontId="5" fillId="5" borderId="5" xfId="0" applyNumberFormat="1" applyFont="1" applyFill="1" applyBorder="1" applyAlignment="1">
      <alignment horizontal="left" vertical="center"/>
    </xf>
    <xf numFmtId="4" fontId="5" fillId="0" borderId="17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4" fontId="5" fillId="0" borderId="18" xfId="0" applyNumberFormat="1" applyFont="1" applyFill="1" applyBorder="1" applyAlignment="1">
      <alignment horizontal="center" vertical="center"/>
    </xf>
    <xf numFmtId="4" fontId="5" fillId="0" borderId="19" xfId="0" applyNumberFormat="1" applyFont="1" applyFill="1" applyBorder="1" applyAlignment="1">
      <alignment horizontal="right" vertical="center"/>
    </xf>
    <xf numFmtId="4" fontId="6" fillId="0" borderId="25" xfId="0" applyNumberFormat="1" applyFont="1" applyFill="1" applyBorder="1" applyAlignment="1"/>
    <xf numFmtId="0" fontId="13" fillId="4" borderId="2" xfId="0" applyFont="1" applyFill="1" applyBorder="1" applyAlignment="1">
      <alignment horizontal="right" vertical="center"/>
    </xf>
    <xf numFmtId="4" fontId="6" fillId="0" borderId="20" xfId="0" applyNumberFormat="1" applyFont="1" applyFill="1" applyBorder="1" applyAlignment="1"/>
    <xf numFmtId="4" fontId="6" fillId="0" borderId="21" xfId="0" applyNumberFormat="1" applyFont="1" applyFill="1" applyBorder="1" applyAlignment="1"/>
    <xf numFmtId="4" fontId="6" fillId="0" borderId="29" xfId="8" applyNumberFormat="1" applyFont="1" applyFill="1" applyBorder="1" applyAlignment="1">
      <alignment horizontal="right"/>
    </xf>
    <xf numFmtId="4" fontId="6" fillId="0" borderId="15" xfId="8" applyNumberFormat="1" applyFont="1" applyFill="1" applyBorder="1" applyAlignment="1">
      <alignment horizontal="right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 vertical="center" wrapText="1"/>
    </xf>
    <xf numFmtId="0" fontId="12" fillId="2" borderId="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14" fontId="5" fillId="2" borderId="8" xfId="1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right" vertical="center"/>
    </xf>
    <xf numFmtId="2" fontId="6" fillId="4" borderId="2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</cellXfs>
  <cellStyles count="9">
    <cellStyle name="Estilo MÓDULOS" xfId="8"/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470647</xdr:colOff>
      <xdr:row>0</xdr:row>
      <xdr:rowOff>33619</xdr:rowOff>
    </xdr:from>
    <xdr:to>
      <xdr:col>6</xdr:col>
      <xdr:colOff>784412</xdr:colOff>
      <xdr:row>1</xdr:row>
      <xdr:rowOff>3767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7" y="33619"/>
          <a:ext cx="8314765" cy="1303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view="pageBreakPreview" zoomScale="90" zoomScaleNormal="100" zoomScaleSheetLayoutView="90" workbookViewId="0">
      <selection activeCell="F80" sqref="F80"/>
    </sheetView>
  </sheetViews>
  <sheetFormatPr baseColWidth="10" defaultColWidth="11.42578125" defaultRowHeight="20.25" x14ac:dyDescent="0.3"/>
  <cols>
    <col min="1" max="1" width="7.140625" style="1" customWidth="1"/>
    <col min="2" max="2" width="61.7109375" style="3" customWidth="1"/>
    <col min="3" max="3" width="9.28515625" style="1" customWidth="1"/>
    <col min="4" max="4" width="10.42578125" style="1" customWidth="1"/>
    <col min="5" max="5" width="13.7109375" style="1" bestFit="1" customWidth="1"/>
    <col min="6" max="6" width="17.7109375" style="1" customWidth="1"/>
    <col min="7" max="7" width="19.42578125" style="69" bestFit="1" customWidth="1"/>
    <col min="8" max="16384" width="11.42578125" style="1"/>
  </cols>
  <sheetData>
    <row r="1" spans="1:7" ht="105" customHeight="1" x14ac:dyDescent="0.3">
      <c r="A1" s="5"/>
      <c r="B1" s="6"/>
      <c r="C1" s="7"/>
      <c r="D1" s="7"/>
      <c r="E1" s="7"/>
      <c r="F1" s="7"/>
      <c r="G1" s="8"/>
    </row>
    <row r="2" spans="1:7" ht="23.25" customHeight="1" x14ac:dyDescent="0.25">
      <c r="A2" s="89" t="s">
        <v>14</v>
      </c>
      <c r="B2" s="90"/>
      <c r="C2" s="90"/>
      <c r="D2" s="90"/>
      <c r="E2" s="90"/>
      <c r="F2" s="90"/>
      <c r="G2" s="91"/>
    </row>
    <row r="3" spans="1:7" ht="23.25" customHeight="1" x14ac:dyDescent="0.25">
      <c r="A3" s="92"/>
      <c r="B3" s="93"/>
      <c r="C3" s="94"/>
      <c r="D3" s="94"/>
      <c r="E3" s="94"/>
      <c r="F3" s="94"/>
      <c r="G3" s="95"/>
    </row>
    <row r="4" spans="1:7" ht="64.5" customHeight="1" thickBot="1" x14ac:dyDescent="0.3">
      <c r="A4" s="85" t="s">
        <v>15</v>
      </c>
      <c r="B4" s="86"/>
      <c r="C4" s="96" t="s">
        <v>92</v>
      </c>
      <c r="D4" s="96"/>
      <c r="E4" s="96"/>
      <c r="F4" s="96"/>
      <c r="G4" s="97"/>
    </row>
    <row r="5" spans="1:7" ht="40.5" customHeight="1" thickBot="1" x14ac:dyDescent="0.3">
      <c r="A5" s="85" t="s">
        <v>16</v>
      </c>
      <c r="B5" s="86"/>
      <c r="C5" s="87" t="s">
        <v>69</v>
      </c>
      <c r="D5" s="87"/>
      <c r="E5" s="87"/>
      <c r="F5" s="87"/>
      <c r="G5" s="88"/>
    </row>
    <row r="6" spans="1:7" ht="23.25" customHeight="1" thickBot="1" x14ac:dyDescent="0.3">
      <c r="A6" s="85" t="s">
        <v>17</v>
      </c>
      <c r="B6" s="86"/>
      <c r="C6" s="98" t="s">
        <v>83</v>
      </c>
      <c r="D6" s="98"/>
      <c r="E6" s="98"/>
      <c r="F6" s="98"/>
      <c r="G6" s="99"/>
    </row>
    <row r="7" spans="1:7" ht="23.25" customHeight="1" thickBot="1" x14ac:dyDescent="0.3">
      <c r="A7" s="85" t="s">
        <v>18</v>
      </c>
      <c r="B7" s="86"/>
      <c r="C7" s="100" t="s">
        <v>19</v>
      </c>
      <c r="D7" s="100"/>
      <c r="E7" s="100"/>
      <c r="F7" s="100"/>
      <c r="G7" s="101"/>
    </row>
    <row r="8" spans="1:7" ht="23.25" customHeight="1" thickBot="1" x14ac:dyDescent="0.3">
      <c r="A8" s="85" t="s">
        <v>20</v>
      </c>
      <c r="B8" s="86"/>
      <c r="C8" s="102"/>
      <c r="D8" s="102"/>
      <c r="E8" s="102"/>
      <c r="F8" s="9"/>
      <c r="G8" s="10"/>
    </row>
    <row r="9" spans="1:7" ht="21" thickBot="1" x14ac:dyDescent="0.3">
      <c r="A9" s="11"/>
      <c r="B9" s="12"/>
      <c r="C9" s="13"/>
      <c r="D9" s="12"/>
      <c r="E9" s="12"/>
      <c r="F9" s="12"/>
      <c r="G9" s="14"/>
    </row>
    <row r="10" spans="1:7" s="15" customFormat="1" ht="19.5" thickBot="1" x14ac:dyDescent="0.35">
      <c r="A10" s="16" t="s">
        <v>0</v>
      </c>
      <c r="B10" s="17" t="s">
        <v>1</v>
      </c>
      <c r="C10" s="17" t="s">
        <v>2</v>
      </c>
      <c r="D10" s="17" t="s">
        <v>3</v>
      </c>
      <c r="E10" s="17" t="s">
        <v>4</v>
      </c>
      <c r="F10" s="17" t="s">
        <v>5</v>
      </c>
      <c r="G10" s="17" t="s">
        <v>6</v>
      </c>
    </row>
    <row r="11" spans="1:7" ht="19.5" thickBot="1" x14ac:dyDescent="0.3">
      <c r="A11" s="18">
        <v>1</v>
      </c>
      <c r="B11" s="19" t="s">
        <v>13</v>
      </c>
      <c r="C11" s="20"/>
      <c r="D11" s="20"/>
      <c r="E11" s="20"/>
      <c r="F11" s="20"/>
      <c r="G11" s="36"/>
    </row>
    <row r="12" spans="1:7" ht="18.75" x14ac:dyDescent="0.25">
      <c r="A12" s="75">
        <f>+A11+0.01</f>
        <v>1.01</v>
      </c>
      <c r="B12" s="27" t="s">
        <v>96</v>
      </c>
      <c r="C12" s="28">
        <v>1</v>
      </c>
      <c r="D12" s="28" t="s">
        <v>97</v>
      </c>
      <c r="E12" s="29"/>
      <c r="F12" s="78">
        <f>+C12*E12</f>
        <v>0</v>
      </c>
      <c r="G12" s="31"/>
    </row>
    <row r="13" spans="1:7" ht="19.5" thickBot="1" x14ac:dyDescent="0.35">
      <c r="A13" s="32"/>
      <c r="B13" s="33"/>
      <c r="C13" s="34"/>
      <c r="D13" s="34"/>
      <c r="E13" s="34"/>
      <c r="F13" s="34"/>
      <c r="G13" s="35">
        <f>SUM(F12:F13)</f>
        <v>0</v>
      </c>
    </row>
    <row r="14" spans="1:7" s="15" customFormat="1" ht="19.5" thickBot="1" x14ac:dyDescent="0.35">
      <c r="A14" s="18">
        <v>2</v>
      </c>
      <c r="B14" s="19" t="s">
        <v>70</v>
      </c>
      <c r="C14" s="20"/>
      <c r="D14" s="20"/>
      <c r="E14" s="20"/>
      <c r="F14" s="20"/>
      <c r="G14" s="21"/>
    </row>
    <row r="15" spans="1:7" s="15" customFormat="1" ht="20.25" customHeight="1" thickBot="1" x14ac:dyDescent="0.35">
      <c r="A15" s="22" t="s">
        <v>10</v>
      </c>
      <c r="B15" s="23" t="s">
        <v>71</v>
      </c>
      <c r="C15" s="24"/>
      <c r="D15" s="24"/>
      <c r="E15" s="24"/>
      <c r="F15" s="24"/>
      <c r="G15" s="25"/>
    </row>
    <row r="16" spans="1:7" s="15" customFormat="1" ht="18.75" x14ac:dyDescent="0.3">
      <c r="A16" s="26">
        <f>+A14+0.01</f>
        <v>2.0099999999999998</v>
      </c>
      <c r="B16" s="27" t="s">
        <v>54</v>
      </c>
      <c r="C16" s="28">
        <v>3.07</v>
      </c>
      <c r="D16" s="28" t="s">
        <v>21</v>
      </c>
      <c r="E16" s="29"/>
      <c r="F16" s="30">
        <f t="shared" ref="F16:F17" si="0">+ROUND(C16*E16,2)</f>
        <v>0</v>
      </c>
      <c r="G16" s="31"/>
    </row>
    <row r="17" spans="1:7" s="15" customFormat="1" ht="18.75" x14ac:dyDescent="0.3">
      <c r="A17" s="26">
        <f>+A16+0.01</f>
        <v>2.0199999999999996</v>
      </c>
      <c r="B17" s="27" t="s">
        <v>9</v>
      </c>
      <c r="C17" s="28">
        <v>3.6839999999999997</v>
      </c>
      <c r="D17" s="28" t="s">
        <v>21</v>
      </c>
      <c r="E17" s="29"/>
      <c r="F17" s="30">
        <f t="shared" si="0"/>
        <v>0</v>
      </c>
      <c r="G17" s="31"/>
    </row>
    <row r="18" spans="1:7" s="15" customFormat="1" ht="56.25" x14ac:dyDescent="0.3">
      <c r="A18" s="26">
        <f t="shared" ref="A18:A22" si="1">+A17+0.01</f>
        <v>2.0299999999999994</v>
      </c>
      <c r="B18" s="27" t="s">
        <v>55</v>
      </c>
      <c r="C18" s="28">
        <v>0.26</v>
      </c>
      <c r="D18" s="28" t="s">
        <v>21</v>
      </c>
      <c r="E18" s="29"/>
      <c r="F18" s="30">
        <f t="shared" ref="F18:F24" si="2">+ROUND(C18*E18,2)</f>
        <v>0</v>
      </c>
      <c r="G18" s="31"/>
    </row>
    <row r="19" spans="1:7" s="15" customFormat="1" ht="42.75" customHeight="1" x14ac:dyDescent="0.3">
      <c r="A19" s="26">
        <f t="shared" si="1"/>
        <v>2.0399999999999991</v>
      </c>
      <c r="B19" s="27" t="s">
        <v>47</v>
      </c>
      <c r="C19" s="28">
        <v>7.68</v>
      </c>
      <c r="D19" s="28" t="s">
        <v>22</v>
      </c>
      <c r="E19" s="29"/>
      <c r="F19" s="30">
        <f t="shared" si="2"/>
        <v>0</v>
      </c>
      <c r="G19" s="31"/>
    </row>
    <row r="20" spans="1:7" s="15" customFormat="1" ht="18.75" x14ac:dyDescent="0.3">
      <c r="A20" s="26">
        <f t="shared" si="1"/>
        <v>2.0499999999999989</v>
      </c>
      <c r="B20" s="27" t="s">
        <v>46</v>
      </c>
      <c r="C20" s="28">
        <v>7.68</v>
      </c>
      <c r="D20" s="28" t="s">
        <v>22</v>
      </c>
      <c r="E20" s="29"/>
      <c r="F20" s="30">
        <f t="shared" si="2"/>
        <v>0</v>
      </c>
      <c r="G20" s="31"/>
    </row>
    <row r="21" spans="1:7" s="15" customFormat="1" ht="18.75" x14ac:dyDescent="0.3">
      <c r="A21" s="26">
        <f t="shared" si="1"/>
        <v>2.0599999999999987</v>
      </c>
      <c r="B21" s="27" t="s">
        <v>48</v>
      </c>
      <c r="C21" s="28">
        <v>6.4</v>
      </c>
      <c r="D21" s="28" t="s">
        <v>21</v>
      </c>
      <c r="E21" s="29"/>
      <c r="F21" s="30">
        <f t="shared" si="2"/>
        <v>0</v>
      </c>
      <c r="G21" s="31"/>
    </row>
    <row r="22" spans="1:7" s="15" customFormat="1" ht="37.5" x14ac:dyDescent="0.3">
      <c r="A22" s="26">
        <f t="shared" si="1"/>
        <v>2.0699999999999985</v>
      </c>
      <c r="B22" s="27" t="s">
        <v>56</v>
      </c>
      <c r="C22" s="28">
        <v>0.25600000000000006</v>
      </c>
      <c r="D22" s="28" t="s">
        <v>21</v>
      </c>
      <c r="E22" s="29"/>
      <c r="F22" s="30">
        <f t="shared" si="2"/>
        <v>0</v>
      </c>
      <c r="G22" s="31"/>
    </row>
    <row r="23" spans="1:7" s="15" customFormat="1" ht="37.5" x14ac:dyDescent="0.3">
      <c r="A23" s="26">
        <v>3.15</v>
      </c>
      <c r="B23" s="27" t="s">
        <v>93</v>
      </c>
      <c r="C23" s="28">
        <v>1</v>
      </c>
      <c r="D23" s="28" t="s">
        <v>94</v>
      </c>
      <c r="E23" s="29"/>
      <c r="F23" s="30">
        <f t="shared" si="2"/>
        <v>0</v>
      </c>
      <c r="G23" s="31"/>
    </row>
    <row r="24" spans="1:7" s="15" customFormat="1" ht="18.75" x14ac:dyDescent="0.3">
      <c r="A24" s="26">
        <v>3.16</v>
      </c>
      <c r="B24" s="27" t="s">
        <v>95</v>
      </c>
      <c r="C24" s="28">
        <v>2</v>
      </c>
      <c r="D24" s="28" t="s">
        <v>23</v>
      </c>
      <c r="E24" s="29"/>
      <c r="F24" s="30">
        <f t="shared" si="2"/>
        <v>0</v>
      </c>
      <c r="G24" s="31"/>
    </row>
    <row r="25" spans="1:7" s="15" customFormat="1" ht="19.5" thickBot="1" x14ac:dyDescent="0.35">
      <c r="A25" s="32"/>
      <c r="B25" s="33"/>
      <c r="C25" s="34"/>
      <c r="D25" s="34"/>
      <c r="E25" s="34"/>
      <c r="F25" s="34"/>
      <c r="G25" s="35">
        <f>+SUM(F16:F24)</f>
        <v>0</v>
      </c>
    </row>
    <row r="26" spans="1:7" s="15" customFormat="1" ht="19.5" thickBot="1" x14ac:dyDescent="0.35">
      <c r="A26" s="22" t="s">
        <v>11</v>
      </c>
      <c r="B26" s="23" t="s">
        <v>72</v>
      </c>
      <c r="C26" s="24"/>
      <c r="D26" s="24"/>
      <c r="E26" s="24"/>
      <c r="F26" s="24"/>
      <c r="G26" s="25"/>
    </row>
    <row r="27" spans="1:7" s="15" customFormat="1" ht="37.5" x14ac:dyDescent="0.3">
      <c r="A27" s="26">
        <f>+A24+0.01</f>
        <v>3.17</v>
      </c>
      <c r="B27" s="70" t="s">
        <v>57</v>
      </c>
      <c r="C27" s="28">
        <v>120</v>
      </c>
      <c r="D27" s="28" t="s">
        <v>58</v>
      </c>
      <c r="E27" s="29"/>
      <c r="F27" s="30">
        <f>+ROUND(C27*E27,2)</f>
        <v>0</v>
      </c>
      <c r="G27" s="31"/>
    </row>
    <row r="28" spans="1:7" s="15" customFormat="1" ht="18.75" x14ac:dyDescent="0.3">
      <c r="A28" s="26">
        <f t="shared" ref="A28" si="3">+A27+0.01</f>
        <v>3.1799999999999997</v>
      </c>
      <c r="B28" s="70" t="s">
        <v>59</v>
      </c>
      <c r="C28" s="28">
        <v>120</v>
      </c>
      <c r="D28" s="28" t="s">
        <v>58</v>
      </c>
      <c r="E28" s="29"/>
      <c r="F28" s="30">
        <f t="shared" ref="F28" si="4">+ROUND(C28*E28,2)</f>
        <v>0</v>
      </c>
      <c r="G28" s="31"/>
    </row>
    <row r="29" spans="1:7" s="15" customFormat="1" ht="19.5" thickBot="1" x14ac:dyDescent="0.35">
      <c r="A29" s="32"/>
      <c r="B29" s="33"/>
      <c r="C29" s="34"/>
      <c r="D29" s="34"/>
      <c r="E29" s="34"/>
      <c r="F29" s="34"/>
      <c r="G29" s="35">
        <f>+SUM(F27:F28)</f>
        <v>0</v>
      </c>
    </row>
    <row r="30" spans="1:7" s="15" customFormat="1" ht="19.5" thickBot="1" x14ac:dyDescent="0.35">
      <c r="A30" s="22" t="s">
        <v>25</v>
      </c>
      <c r="B30" s="23" t="s">
        <v>60</v>
      </c>
      <c r="C30" s="24"/>
      <c r="D30" s="24"/>
      <c r="E30" s="24"/>
      <c r="F30" s="24"/>
      <c r="G30" s="25"/>
    </row>
    <row r="31" spans="1:7" s="15" customFormat="1" ht="37.5" x14ac:dyDescent="0.3">
      <c r="A31" s="26">
        <f>+A28+0.01</f>
        <v>3.1899999999999995</v>
      </c>
      <c r="B31" s="27" t="s">
        <v>61</v>
      </c>
      <c r="C31" s="28">
        <v>2.78</v>
      </c>
      <c r="D31" s="28" t="s">
        <v>21</v>
      </c>
      <c r="E31" s="73"/>
      <c r="F31" s="30">
        <f t="shared" ref="F31:F33" si="5">+ROUND(C31*E31,2)</f>
        <v>0</v>
      </c>
      <c r="G31" s="31"/>
    </row>
    <row r="32" spans="1:7" s="15" customFormat="1" ht="18.75" x14ac:dyDescent="0.3">
      <c r="A32" s="26">
        <f t="shared" ref="A32:A34" si="6">+A31+0.01</f>
        <v>3.1999999999999993</v>
      </c>
      <c r="B32" s="27" t="s">
        <v>62</v>
      </c>
      <c r="C32" s="28">
        <v>1.22</v>
      </c>
      <c r="D32" s="28" t="s">
        <v>21</v>
      </c>
      <c r="E32" s="73"/>
      <c r="F32" s="30">
        <f t="shared" si="5"/>
        <v>0</v>
      </c>
      <c r="G32" s="31"/>
    </row>
    <row r="33" spans="1:7" s="15" customFormat="1" ht="18.75" x14ac:dyDescent="0.3">
      <c r="A33" s="26">
        <f t="shared" si="6"/>
        <v>3.2099999999999991</v>
      </c>
      <c r="B33" s="27" t="s">
        <v>63</v>
      </c>
      <c r="C33" s="28">
        <v>16.5</v>
      </c>
      <c r="D33" s="28" t="s">
        <v>21</v>
      </c>
      <c r="E33" s="29"/>
      <c r="F33" s="30">
        <f t="shared" si="5"/>
        <v>0</v>
      </c>
      <c r="G33" s="31"/>
    </row>
    <row r="34" spans="1:7" s="15" customFormat="1" ht="37.5" x14ac:dyDescent="0.3">
      <c r="A34" s="26">
        <f t="shared" si="6"/>
        <v>3.2199999999999989</v>
      </c>
      <c r="B34" s="70" t="s">
        <v>64</v>
      </c>
      <c r="C34" s="28">
        <v>11.6</v>
      </c>
      <c r="D34" s="28" t="s">
        <v>24</v>
      </c>
      <c r="E34" s="73"/>
      <c r="F34" s="30">
        <f>+ROUND(C34*E34,2)</f>
        <v>0</v>
      </c>
      <c r="G34" s="31"/>
    </row>
    <row r="35" spans="1:7" s="15" customFormat="1" ht="19.5" thickBot="1" x14ac:dyDescent="0.35">
      <c r="A35" s="32"/>
      <c r="B35" s="33"/>
      <c r="C35" s="34"/>
      <c r="D35" s="34"/>
      <c r="E35" s="34"/>
      <c r="F35" s="34"/>
      <c r="G35" s="35">
        <f>+SUM(F31:F34)</f>
        <v>0</v>
      </c>
    </row>
    <row r="36" spans="1:7" s="15" customFormat="1" ht="19.5" thickBot="1" x14ac:dyDescent="0.35">
      <c r="A36" s="18">
        <v>3</v>
      </c>
      <c r="B36" s="19" t="s">
        <v>73</v>
      </c>
      <c r="C36" s="20"/>
      <c r="D36" s="20"/>
      <c r="E36" s="20"/>
      <c r="F36" s="20"/>
      <c r="G36" s="21"/>
    </row>
    <row r="37" spans="1:7" s="15" customFormat="1" ht="19.5" thickBot="1" x14ac:dyDescent="0.35">
      <c r="A37" s="22" t="s">
        <v>10</v>
      </c>
      <c r="B37" s="23" t="s">
        <v>74</v>
      </c>
      <c r="C37" s="24"/>
      <c r="D37" s="24"/>
      <c r="E37" s="24"/>
      <c r="F37" s="24"/>
      <c r="G37" s="25"/>
    </row>
    <row r="38" spans="1:7" s="15" customFormat="1" ht="18.75" x14ac:dyDescent="0.3">
      <c r="A38" s="26">
        <f>+A36+0.01</f>
        <v>3.01</v>
      </c>
      <c r="B38" s="27" t="s">
        <v>12</v>
      </c>
      <c r="C38" s="28">
        <v>1</v>
      </c>
      <c r="D38" s="28" t="s">
        <v>26</v>
      </c>
      <c r="E38" s="29"/>
      <c r="F38" s="30">
        <f>+ROUND(C38*E38,2)</f>
        <v>0</v>
      </c>
      <c r="G38" s="31"/>
    </row>
    <row r="39" spans="1:7" s="15" customFormat="1" ht="37.5" x14ac:dyDescent="0.3">
      <c r="A39" s="26">
        <f>+A38+0.01</f>
        <v>3.0199999999999996</v>
      </c>
      <c r="B39" s="27" t="s">
        <v>68</v>
      </c>
      <c r="C39" s="28">
        <v>193.05</v>
      </c>
      <c r="D39" s="28" t="s">
        <v>21</v>
      </c>
      <c r="E39" s="29"/>
      <c r="F39" s="30">
        <f>+ROUND(C39*E39,2)</f>
        <v>0</v>
      </c>
      <c r="G39" s="31"/>
    </row>
    <row r="40" spans="1:7" s="15" customFormat="1" ht="18.75" x14ac:dyDescent="0.3">
      <c r="A40" s="26">
        <f t="shared" ref="A40:A43" si="7">+A39+0.01</f>
        <v>3.0299999999999994</v>
      </c>
      <c r="B40" s="70" t="s">
        <v>50</v>
      </c>
      <c r="C40" s="28">
        <v>15.21</v>
      </c>
      <c r="D40" s="28" t="s">
        <v>21</v>
      </c>
      <c r="E40" s="29"/>
      <c r="F40" s="30">
        <f>+ROUND(C40*E40,2)</f>
        <v>0</v>
      </c>
      <c r="G40" s="31"/>
    </row>
    <row r="41" spans="1:7" s="15" customFormat="1" ht="18.75" x14ac:dyDescent="0.3">
      <c r="A41" s="26">
        <f t="shared" si="7"/>
        <v>3.0399999999999991</v>
      </c>
      <c r="B41" s="70" t="s">
        <v>52</v>
      </c>
      <c r="C41" s="28">
        <v>94.302000000000035</v>
      </c>
      <c r="D41" s="28" t="s">
        <v>21</v>
      </c>
      <c r="E41" s="29"/>
      <c r="F41" s="30">
        <f t="shared" ref="F41" si="8">+ROUND(C41*E41,2)</f>
        <v>0</v>
      </c>
      <c r="G41" s="31"/>
    </row>
    <row r="42" spans="1:7" s="15" customFormat="1" ht="18.75" x14ac:dyDescent="0.3">
      <c r="A42" s="26">
        <f t="shared" si="7"/>
        <v>3.0499999999999989</v>
      </c>
      <c r="B42" s="27" t="s">
        <v>53</v>
      </c>
      <c r="C42" s="28">
        <v>144.61000000000001</v>
      </c>
      <c r="D42" s="28" t="s">
        <v>21</v>
      </c>
      <c r="E42" s="29"/>
      <c r="F42" s="30">
        <f t="shared" ref="F42" si="9">+ROUND(C42*E42,2)</f>
        <v>0</v>
      </c>
      <c r="G42" s="31"/>
    </row>
    <row r="43" spans="1:7" s="15" customFormat="1" ht="18.75" x14ac:dyDescent="0.3">
      <c r="A43" s="26">
        <f t="shared" si="7"/>
        <v>3.0599999999999987</v>
      </c>
      <c r="B43" s="27" t="s">
        <v>51</v>
      </c>
      <c r="C43" s="28">
        <v>90</v>
      </c>
      <c r="D43" s="28" t="s">
        <v>24</v>
      </c>
      <c r="E43" s="29"/>
      <c r="F43" s="30">
        <f>+ROUND(C43*E43,2)</f>
        <v>0</v>
      </c>
      <c r="G43" s="31"/>
    </row>
    <row r="44" spans="1:7" s="15" customFormat="1" ht="19.5" thickBot="1" x14ac:dyDescent="0.35">
      <c r="A44" s="32"/>
      <c r="B44" s="33"/>
      <c r="C44" s="34"/>
      <c r="D44" s="34"/>
      <c r="E44" s="34"/>
      <c r="F44" s="34"/>
      <c r="G44" s="35">
        <f>+SUM(F38:F43)</f>
        <v>0</v>
      </c>
    </row>
    <row r="45" spans="1:7" s="15" customFormat="1" ht="19.5" thickBot="1" x14ac:dyDescent="0.35">
      <c r="A45" s="22" t="s">
        <v>11</v>
      </c>
      <c r="B45" s="23" t="s">
        <v>75</v>
      </c>
      <c r="C45" s="24"/>
      <c r="D45" s="24"/>
      <c r="E45" s="24"/>
      <c r="F45" s="24"/>
      <c r="G45" s="25"/>
    </row>
    <row r="46" spans="1:7" s="15" customFormat="1" ht="18.75" x14ac:dyDescent="0.3">
      <c r="A46" s="26">
        <f>+A43+0.01</f>
        <v>3.0699999999999985</v>
      </c>
      <c r="B46" s="27" t="s">
        <v>65</v>
      </c>
      <c r="C46" s="28">
        <v>7.2</v>
      </c>
      <c r="D46" s="28" t="s">
        <v>21</v>
      </c>
      <c r="E46" s="29"/>
      <c r="F46" s="30">
        <f t="shared" ref="F46:F54" si="10">+ROUND(C46*E46,2)</f>
        <v>0</v>
      </c>
      <c r="G46" s="31"/>
    </row>
    <row r="47" spans="1:7" s="15" customFormat="1" ht="18.75" x14ac:dyDescent="0.3">
      <c r="A47" s="26">
        <f>+A46+0.01</f>
        <v>3.0799999999999983</v>
      </c>
      <c r="B47" s="27" t="s">
        <v>9</v>
      </c>
      <c r="C47" s="28">
        <v>8.64</v>
      </c>
      <c r="D47" s="28" t="s">
        <v>21</v>
      </c>
      <c r="E47" s="29"/>
      <c r="F47" s="30">
        <f t="shared" si="10"/>
        <v>0</v>
      </c>
      <c r="G47" s="31"/>
    </row>
    <row r="48" spans="1:7" s="15" customFormat="1" ht="56.25" x14ac:dyDescent="0.3">
      <c r="A48" s="26">
        <f t="shared" ref="A48:A54" si="11">+A47+0.01</f>
        <v>3.0899999999999981</v>
      </c>
      <c r="B48" s="27" t="s">
        <v>66</v>
      </c>
      <c r="C48" s="28">
        <v>0.45</v>
      </c>
      <c r="D48" s="28" t="s">
        <v>21</v>
      </c>
      <c r="E48" s="29"/>
      <c r="F48" s="30">
        <f t="shared" si="10"/>
        <v>0</v>
      </c>
      <c r="G48" s="31"/>
    </row>
    <row r="49" spans="1:7" s="15" customFormat="1" ht="37.5" x14ac:dyDescent="0.3">
      <c r="A49" s="26">
        <f t="shared" si="11"/>
        <v>3.0999999999999979</v>
      </c>
      <c r="B49" s="27" t="s">
        <v>47</v>
      </c>
      <c r="C49" s="28">
        <v>10.799999999999999</v>
      </c>
      <c r="D49" s="28" t="s">
        <v>22</v>
      </c>
      <c r="E49" s="29"/>
      <c r="F49" s="30">
        <f t="shared" si="10"/>
        <v>0</v>
      </c>
      <c r="G49" s="31"/>
    </row>
    <row r="50" spans="1:7" s="15" customFormat="1" ht="18.75" x14ac:dyDescent="0.3">
      <c r="A50" s="26">
        <f t="shared" si="11"/>
        <v>3.1099999999999977</v>
      </c>
      <c r="B50" s="27" t="s">
        <v>46</v>
      </c>
      <c r="C50" s="28">
        <v>10.799999999999999</v>
      </c>
      <c r="D50" s="28" t="s">
        <v>22</v>
      </c>
      <c r="E50" s="29"/>
      <c r="F50" s="30">
        <f t="shared" si="10"/>
        <v>0</v>
      </c>
      <c r="G50" s="31"/>
    </row>
    <row r="51" spans="1:7" s="15" customFormat="1" ht="18.75" x14ac:dyDescent="0.3">
      <c r="A51" s="26">
        <f t="shared" si="11"/>
        <v>3.1199999999999974</v>
      </c>
      <c r="B51" s="27" t="s">
        <v>48</v>
      </c>
      <c r="C51" s="28">
        <v>9</v>
      </c>
      <c r="D51" s="28" t="s">
        <v>21</v>
      </c>
      <c r="E51" s="29"/>
      <c r="F51" s="30">
        <f t="shared" si="10"/>
        <v>0</v>
      </c>
      <c r="G51" s="31"/>
    </row>
    <row r="52" spans="1:7" s="15" customFormat="1" ht="37.5" x14ac:dyDescent="0.3">
      <c r="A52" s="26">
        <f t="shared" si="11"/>
        <v>3.1299999999999972</v>
      </c>
      <c r="B52" s="27" t="s">
        <v>67</v>
      </c>
      <c r="C52" s="28">
        <v>0.45</v>
      </c>
      <c r="D52" s="28" t="s">
        <v>21</v>
      </c>
      <c r="E52" s="29"/>
      <c r="F52" s="30">
        <f t="shared" si="10"/>
        <v>0</v>
      </c>
      <c r="G52" s="31"/>
    </row>
    <row r="53" spans="1:7" s="15" customFormat="1" ht="37.5" x14ac:dyDescent="0.3">
      <c r="A53" s="26">
        <f t="shared" si="11"/>
        <v>3.139999999999997</v>
      </c>
      <c r="B53" s="70" t="s">
        <v>49</v>
      </c>
      <c r="C53" s="71">
        <v>1</v>
      </c>
      <c r="D53" s="71" t="s">
        <v>23</v>
      </c>
      <c r="E53" s="72"/>
      <c r="F53" s="30">
        <f t="shared" si="10"/>
        <v>0</v>
      </c>
      <c r="G53" s="31"/>
    </row>
    <row r="54" spans="1:7" s="15" customFormat="1" ht="18.75" x14ac:dyDescent="0.3">
      <c r="A54" s="26">
        <f t="shared" si="11"/>
        <v>3.1499999999999968</v>
      </c>
      <c r="B54" s="74" t="s">
        <v>95</v>
      </c>
      <c r="C54" s="71">
        <v>1</v>
      </c>
      <c r="D54" s="71" t="s">
        <v>23</v>
      </c>
      <c r="E54" s="72"/>
      <c r="F54" s="30">
        <f t="shared" si="10"/>
        <v>0</v>
      </c>
      <c r="G54" s="31"/>
    </row>
    <row r="55" spans="1:7" s="15" customFormat="1" ht="19.5" thickBot="1" x14ac:dyDescent="0.35">
      <c r="A55" s="32"/>
      <c r="B55" s="33"/>
      <c r="C55" s="34"/>
      <c r="D55" s="34"/>
      <c r="E55" s="34"/>
      <c r="F55" s="34"/>
      <c r="G55" s="35">
        <f>+SUM(F46:F54)</f>
        <v>0</v>
      </c>
    </row>
    <row r="56" spans="1:7" s="15" customFormat="1" ht="19.5" thickBot="1" x14ac:dyDescent="0.35">
      <c r="A56" s="22" t="s">
        <v>25</v>
      </c>
      <c r="B56" s="23" t="s">
        <v>76</v>
      </c>
      <c r="C56" s="24"/>
      <c r="D56" s="24"/>
      <c r="E56" s="24"/>
      <c r="F56" s="24"/>
      <c r="G56" s="25"/>
    </row>
    <row r="57" spans="1:7" s="15" customFormat="1" ht="18.75" x14ac:dyDescent="0.3">
      <c r="A57" s="75">
        <f>+A54+0.01</f>
        <v>3.1599999999999966</v>
      </c>
      <c r="B57" s="76" t="s">
        <v>77</v>
      </c>
      <c r="C57" s="73">
        <v>160</v>
      </c>
      <c r="D57" s="77" t="s">
        <v>78</v>
      </c>
      <c r="E57" s="29"/>
      <c r="F57" s="78">
        <f>+ROUND(C57*E57,2)</f>
        <v>0</v>
      </c>
      <c r="G57" s="83"/>
    </row>
    <row r="58" spans="1:7" s="15" customFormat="1" ht="18.75" x14ac:dyDescent="0.3">
      <c r="A58" s="75">
        <f t="shared" ref="A58:A61" si="12">+A57+0.01</f>
        <v>3.1699999999999964</v>
      </c>
      <c r="B58" s="27" t="s">
        <v>79</v>
      </c>
      <c r="C58" s="29">
        <v>16</v>
      </c>
      <c r="D58" s="28" t="s">
        <v>21</v>
      </c>
      <c r="E58" s="29"/>
      <c r="F58" s="30">
        <f t="shared" ref="F58:F61" si="13">+ROUND(C58*E58,2)</f>
        <v>0</v>
      </c>
      <c r="G58" s="84"/>
    </row>
    <row r="59" spans="1:7" s="15" customFormat="1" ht="37.5" x14ac:dyDescent="0.3">
      <c r="A59" s="75">
        <f t="shared" si="12"/>
        <v>3.1799999999999962</v>
      </c>
      <c r="B59" s="27" t="s">
        <v>80</v>
      </c>
      <c r="C59" s="29">
        <v>19.2</v>
      </c>
      <c r="D59" s="28" t="s">
        <v>21</v>
      </c>
      <c r="E59" s="29"/>
      <c r="F59" s="30">
        <f t="shared" si="13"/>
        <v>0</v>
      </c>
      <c r="G59" s="84"/>
    </row>
    <row r="60" spans="1:7" s="15" customFormat="1" ht="18.75" x14ac:dyDescent="0.3">
      <c r="A60" s="75">
        <f t="shared" si="12"/>
        <v>3.1899999999999959</v>
      </c>
      <c r="B60" s="27" t="s">
        <v>81</v>
      </c>
      <c r="C60" s="29">
        <v>16</v>
      </c>
      <c r="D60" s="28" t="s">
        <v>21</v>
      </c>
      <c r="E60" s="29"/>
      <c r="F60" s="30">
        <f t="shared" si="13"/>
        <v>0</v>
      </c>
      <c r="G60" s="84"/>
    </row>
    <row r="61" spans="1:7" ht="38.25" thickBot="1" x14ac:dyDescent="0.3">
      <c r="A61" s="75">
        <f t="shared" si="12"/>
        <v>3.1999999999999957</v>
      </c>
      <c r="B61" s="27" t="s">
        <v>82</v>
      </c>
      <c r="C61" s="29">
        <v>160</v>
      </c>
      <c r="D61" s="28" t="s">
        <v>78</v>
      </c>
      <c r="E61" s="29"/>
      <c r="F61" s="30">
        <f t="shared" si="13"/>
        <v>0</v>
      </c>
      <c r="G61" s="84"/>
    </row>
    <row r="62" spans="1:7" ht="19.5" thickBot="1" x14ac:dyDescent="0.35">
      <c r="A62" s="60"/>
      <c r="B62" s="61"/>
      <c r="C62" s="62"/>
      <c r="D62" s="61"/>
      <c r="E62" s="61"/>
      <c r="F62" s="63"/>
      <c r="G62" s="79">
        <f>SUM(F57:F61)</f>
        <v>0</v>
      </c>
    </row>
    <row r="63" spans="1:7" ht="19.5" thickBot="1" x14ac:dyDescent="0.3">
      <c r="A63" s="18">
        <v>4</v>
      </c>
      <c r="B63" s="19" t="s">
        <v>91</v>
      </c>
      <c r="C63" s="80"/>
      <c r="D63" s="45"/>
      <c r="E63" s="45"/>
      <c r="F63" s="45"/>
      <c r="G63" s="42"/>
    </row>
    <row r="64" spans="1:7" ht="19.5" thickBot="1" x14ac:dyDescent="0.35">
      <c r="A64" s="75">
        <f>+A63+0.01</f>
        <v>4.01</v>
      </c>
      <c r="B64" s="27" t="s">
        <v>86</v>
      </c>
      <c r="C64" s="29">
        <v>6.3</v>
      </c>
      <c r="D64" s="28" t="s">
        <v>21</v>
      </c>
      <c r="E64" s="29"/>
      <c r="F64" s="78">
        <f>+C64*E64</f>
        <v>0</v>
      </c>
      <c r="G64" s="81"/>
    </row>
    <row r="65" spans="1:7" ht="19.5" thickBot="1" x14ac:dyDescent="0.35">
      <c r="A65" s="75">
        <f t="shared" ref="A65:A67" si="14">+A64+0.01</f>
        <v>4.0199999999999996</v>
      </c>
      <c r="B65" s="27" t="s">
        <v>87</v>
      </c>
      <c r="C65" s="29">
        <v>7.56</v>
      </c>
      <c r="D65" s="28" t="s">
        <v>88</v>
      </c>
      <c r="E65" s="29"/>
      <c r="F65" s="78">
        <f>+C65*E65</f>
        <v>0</v>
      </c>
      <c r="G65" s="82"/>
    </row>
    <row r="66" spans="1:7" ht="19.5" thickBot="1" x14ac:dyDescent="0.35">
      <c r="A66" s="75">
        <f t="shared" si="14"/>
        <v>4.0299999999999994</v>
      </c>
      <c r="B66" s="27" t="s">
        <v>89</v>
      </c>
      <c r="C66" s="29">
        <v>3.6749999999999998</v>
      </c>
      <c r="D66" s="28" t="s">
        <v>21</v>
      </c>
      <c r="E66" s="29"/>
      <c r="F66" s="78">
        <f>+C66*E66</f>
        <v>0</v>
      </c>
      <c r="G66" s="82"/>
    </row>
    <row r="67" spans="1:7" ht="57" thickBot="1" x14ac:dyDescent="0.35">
      <c r="A67" s="75">
        <f t="shared" si="14"/>
        <v>4.0399999999999991</v>
      </c>
      <c r="B67" s="27" t="s">
        <v>90</v>
      </c>
      <c r="C67" s="29">
        <v>2.625</v>
      </c>
      <c r="D67" s="28" t="s">
        <v>21</v>
      </c>
      <c r="E67" s="29"/>
      <c r="F67" s="78">
        <f>+C67*E67</f>
        <v>0</v>
      </c>
      <c r="G67" s="82"/>
    </row>
    <row r="68" spans="1:7" ht="19.5" thickBot="1" x14ac:dyDescent="0.35">
      <c r="A68" s="60"/>
      <c r="B68" s="61"/>
      <c r="C68" s="62"/>
      <c r="D68" s="61"/>
      <c r="E68" s="61"/>
      <c r="F68" s="63"/>
      <c r="G68" s="79">
        <f>SUM(F64:F67)</f>
        <v>0</v>
      </c>
    </row>
    <row r="69" spans="1:7" ht="19.5" thickBot="1" x14ac:dyDescent="0.3">
      <c r="A69" s="18">
        <v>5</v>
      </c>
      <c r="B69" s="19" t="s">
        <v>84</v>
      </c>
      <c r="C69" s="20"/>
      <c r="D69" s="20"/>
      <c r="E69" s="20"/>
      <c r="F69" s="20"/>
      <c r="G69" s="36"/>
    </row>
    <row r="70" spans="1:7" ht="18.75" x14ac:dyDescent="0.25">
      <c r="A70" s="75">
        <f>+A69+0.01</f>
        <v>5.01</v>
      </c>
      <c r="B70" s="27" t="s">
        <v>85</v>
      </c>
      <c r="C70" s="28">
        <v>30</v>
      </c>
      <c r="D70" s="28" t="s">
        <v>21</v>
      </c>
      <c r="E70" s="29"/>
      <c r="F70" s="78">
        <f>+C70*E70</f>
        <v>0</v>
      </c>
      <c r="G70" s="31"/>
    </row>
    <row r="71" spans="1:7" ht="19.5" thickBot="1" x14ac:dyDescent="0.35">
      <c r="A71" s="32"/>
      <c r="B71" s="33"/>
      <c r="C71" s="34"/>
      <c r="D71" s="34"/>
      <c r="E71" s="34"/>
      <c r="F71" s="34"/>
      <c r="G71" s="35">
        <f>SUM(F70:F71)</f>
        <v>0</v>
      </c>
    </row>
    <row r="72" spans="1:7" ht="19.5" thickBot="1" x14ac:dyDescent="0.3">
      <c r="A72" s="37"/>
      <c r="B72" s="38"/>
      <c r="C72" s="39"/>
      <c r="D72" s="2"/>
      <c r="E72" s="40"/>
      <c r="F72" s="40"/>
      <c r="G72" s="41"/>
    </row>
    <row r="73" spans="1:7" ht="19.5" thickBot="1" x14ac:dyDescent="0.3">
      <c r="A73" s="103" t="s">
        <v>27</v>
      </c>
      <c r="B73" s="104"/>
      <c r="C73" s="104"/>
      <c r="D73" s="104"/>
      <c r="E73" s="104"/>
      <c r="F73" s="104"/>
      <c r="G73" s="42">
        <f>SUM(G25:G72)</f>
        <v>0</v>
      </c>
    </row>
    <row r="74" spans="1:7" ht="23.25" thickBot="1" x14ac:dyDescent="0.3">
      <c r="A74" s="43"/>
      <c r="B74" s="44"/>
      <c r="C74" s="44"/>
      <c r="D74" s="44"/>
      <c r="E74" s="44"/>
      <c r="F74" s="44"/>
      <c r="G74" s="4"/>
    </row>
    <row r="75" spans="1:7" ht="19.5" thickBot="1" x14ac:dyDescent="0.3">
      <c r="A75" s="18">
        <v>6</v>
      </c>
      <c r="B75" s="19" t="s">
        <v>8</v>
      </c>
      <c r="C75" s="45"/>
      <c r="D75" s="45"/>
      <c r="E75" s="45"/>
      <c r="F75" s="45"/>
      <c r="G75" s="42"/>
    </row>
    <row r="76" spans="1:7" ht="19.5" thickBot="1" x14ac:dyDescent="0.3">
      <c r="A76" s="46" t="s">
        <v>28</v>
      </c>
      <c r="B76" s="47" t="s">
        <v>29</v>
      </c>
      <c r="C76" s="48"/>
      <c r="D76" s="49"/>
      <c r="E76" s="50"/>
      <c r="F76" s="51">
        <f t="shared" ref="F76:F83" si="15">ROUND($G$73*D76,2)</f>
        <v>0</v>
      </c>
      <c r="G76" s="52"/>
    </row>
    <row r="77" spans="1:7" ht="19.5" thickBot="1" x14ac:dyDescent="0.35">
      <c r="A77" s="53" t="s">
        <v>30</v>
      </c>
      <c r="B77" s="54" t="s">
        <v>31</v>
      </c>
      <c r="C77" s="55"/>
      <c r="D77" s="56"/>
      <c r="E77" s="57"/>
      <c r="F77" s="51">
        <f t="shared" si="15"/>
        <v>0</v>
      </c>
      <c r="G77" s="58"/>
    </row>
    <row r="78" spans="1:7" ht="19.5" thickBot="1" x14ac:dyDescent="0.35">
      <c r="A78" s="53" t="s">
        <v>32</v>
      </c>
      <c r="B78" s="54" t="s">
        <v>33</v>
      </c>
      <c r="C78" s="55"/>
      <c r="D78" s="56"/>
      <c r="E78" s="57"/>
      <c r="F78" s="51">
        <f t="shared" si="15"/>
        <v>0</v>
      </c>
      <c r="G78" s="58"/>
    </row>
    <row r="79" spans="1:7" ht="19.5" thickBot="1" x14ac:dyDescent="0.35">
      <c r="A79" s="53" t="s">
        <v>34</v>
      </c>
      <c r="B79" s="54" t="s">
        <v>35</v>
      </c>
      <c r="C79" s="55"/>
      <c r="D79" s="56">
        <v>0.05</v>
      </c>
      <c r="E79" s="57"/>
      <c r="F79" s="51">
        <f t="shared" si="15"/>
        <v>0</v>
      </c>
      <c r="G79" s="58"/>
    </row>
    <row r="80" spans="1:7" ht="19.5" thickBot="1" x14ac:dyDescent="0.35">
      <c r="A80" s="53" t="s">
        <v>36</v>
      </c>
      <c r="B80" s="54" t="s">
        <v>37</v>
      </c>
      <c r="C80" s="55"/>
      <c r="D80" s="56">
        <v>0.05</v>
      </c>
      <c r="E80" s="57"/>
      <c r="F80" s="51">
        <f t="shared" si="15"/>
        <v>0</v>
      </c>
      <c r="G80" s="58"/>
    </row>
    <row r="81" spans="1:7" ht="19.5" thickBot="1" x14ac:dyDescent="0.35">
      <c r="A81" s="53" t="s">
        <v>38</v>
      </c>
      <c r="B81" s="54" t="s">
        <v>39</v>
      </c>
      <c r="C81" s="55"/>
      <c r="D81" s="56">
        <v>0.04</v>
      </c>
      <c r="E81" s="57"/>
      <c r="F81" s="51">
        <f t="shared" si="15"/>
        <v>0</v>
      </c>
      <c r="G81" s="58"/>
    </row>
    <row r="82" spans="1:7" ht="38.25" thickBot="1" x14ac:dyDescent="0.35">
      <c r="A82" s="53" t="s">
        <v>40</v>
      </c>
      <c r="B82" s="59" t="s">
        <v>41</v>
      </c>
      <c r="C82" s="55"/>
      <c r="D82" s="56">
        <v>0.01</v>
      </c>
      <c r="E82" s="57"/>
      <c r="F82" s="51">
        <f t="shared" si="15"/>
        <v>0</v>
      </c>
      <c r="G82" s="58"/>
    </row>
    <row r="83" spans="1:7" ht="19.5" thickBot="1" x14ac:dyDescent="0.35">
      <c r="A83" s="53" t="s">
        <v>42</v>
      </c>
      <c r="B83" s="54" t="s">
        <v>43</v>
      </c>
      <c r="C83" s="55"/>
      <c r="D83" s="56">
        <v>1E-3</v>
      </c>
      <c r="E83" s="57"/>
      <c r="F83" s="51">
        <f t="shared" si="15"/>
        <v>0</v>
      </c>
      <c r="G83" s="58"/>
    </row>
    <row r="84" spans="1:7" ht="19.5" thickBot="1" x14ac:dyDescent="0.35">
      <c r="A84" s="53" t="s">
        <v>44</v>
      </c>
      <c r="B84" s="54" t="s">
        <v>45</v>
      </c>
      <c r="C84" s="55"/>
      <c r="D84" s="56">
        <v>0.18</v>
      </c>
      <c r="E84" s="57"/>
      <c r="F84" s="51">
        <f>ROUND($G$73*D84*0.1,2)</f>
        <v>0</v>
      </c>
      <c r="G84" s="58"/>
    </row>
    <row r="85" spans="1:7" ht="19.5" thickBot="1" x14ac:dyDescent="0.35">
      <c r="A85" s="60"/>
      <c r="B85" s="61"/>
      <c r="C85" s="62"/>
      <c r="D85" s="61"/>
      <c r="E85" s="61"/>
      <c r="F85" s="63"/>
      <c r="G85" s="64">
        <f>SUM(F76:F84)</f>
        <v>0</v>
      </c>
    </row>
    <row r="86" spans="1:7" ht="19.5" thickBot="1" x14ac:dyDescent="0.3">
      <c r="A86" s="65"/>
      <c r="B86" s="66"/>
      <c r="C86" s="66"/>
      <c r="D86" s="66"/>
      <c r="E86" s="66"/>
      <c r="F86" s="66"/>
      <c r="G86" s="67"/>
    </row>
    <row r="87" spans="1:7" ht="21" thickBot="1" x14ac:dyDescent="0.3">
      <c r="A87" s="105" t="s">
        <v>7</v>
      </c>
      <c r="B87" s="106"/>
      <c r="C87" s="106"/>
      <c r="D87" s="106"/>
      <c r="E87" s="106"/>
      <c r="F87" s="106"/>
      <c r="G87" s="68">
        <f>+ROUND(SUM(G85+G73),2)</f>
        <v>0</v>
      </c>
    </row>
  </sheetData>
  <autoFilter ref="A10:G71"/>
  <mergeCells count="16">
    <mergeCell ref="A73:F73"/>
    <mergeCell ref="A87:F87"/>
    <mergeCell ref="G57:G61"/>
    <mergeCell ref="A5:B5"/>
    <mergeCell ref="C5:G5"/>
    <mergeCell ref="A2:G2"/>
    <mergeCell ref="A3:B3"/>
    <mergeCell ref="C3:G3"/>
    <mergeCell ref="A4:B4"/>
    <mergeCell ref="C4:G4"/>
    <mergeCell ref="A6:B6"/>
    <mergeCell ref="C6:G6"/>
    <mergeCell ref="A7:B7"/>
    <mergeCell ref="C7:G7"/>
    <mergeCell ref="A8:B8"/>
    <mergeCell ref="C8:E8"/>
  </mergeCells>
  <printOptions horizontalCentered="1"/>
  <pageMargins left="0.25" right="0.25" top="0.46" bottom="0.32" header="0.31496062992125984" footer="0.15"/>
  <pageSetup scale="72" orientation="portrait" horizontalDpi="300" verticalDpi="300" r:id="rId1"/>
  <headerFooter>
    <oddFooter>&amp;R&amp;9&amp;P/&amp;N</oddFooter>
  </headerFooter>
  <rowBreaks count="1" manualBreakCount="1">
    <brk id="7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ESTUDIO Y PROYECTO</cp:lastModifiedBy>
  <cp:lastPrinted>2021-08-25T17:31:36Z</cp:lastPrinted>
  <dcterms:created xsi:type="dcterms:W3CDTF">2017-12-28T17:07:55Z</dcterms:created>
  <dcterms:modified xsi:type="dcterms:W3CDTF">2021-09-01T17:54:08Z</dcterms:modified>
</cp:coreProperties>
</file>