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16605" windowHeight="8835"/>
  </bookViews>
  <sheets>
    <sheet name="LM CASA VIEJA" sheetId="6" r:id="rId1"/>
    <sheet name="Hoja1" sheetId="7" r:id="rId2"/>
  </sheets>
  <definedNames>
    <definedName name="_xlnm._FilterDatabase" localSheetId="0" hidden="1">'LM CASA VIEJA'!$B$10:$H$55</definedName>
    <definedName name="_xlnm.Print_Area" localSheetId="0">'LM CASA VIEJA'!$B$1:$H$81</definedName>
    <definedName name="_xlnm.Print_Titles" localSheetId="0">'LM CASA VIEJA'!$10:$10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6"/>
  <c r="B14"/>
  <c r="B13"/>
  <c r="D47" l="1"/>
  <c r="D46"/>
  <c r="D43"/>
  <c r="D40"/>
  <c r="D41"/>
  <c r="B46"/>
  <c r="B47" s="1"/>
  <c r="B48" s="1"/>
  <c r="B49" s="1"/>
  <c r="D34"/>
  <c r="D27"/>
  <c r="D48" l="1"/>
  <c r="D37" l="1"/>
  <c r="D35" l="1"/>
  <c r="D36" l="1"/>
  <c r="D22" l="1"/>
  <c r="D23" s="1"/>
  <c r="D24"/>
  <c r="D17"/>
  <c r="B17"/>
  <c r="B18" s="1"/>
  <c r="B19" s="1"/>
  <c r="D18" l="1"/>
  <c r="B40" l="1"/>
  <c r="B41" s="1"/>
  <c r="B42" s="1"/>
  <c r="B43" s="1"/>
  <c r="B34"/>
  <c r="B27"/>
  <c r="B22"/>
  <c r="B23" l="1"/>
  <c r="B24" s="1"/>
  <c r="D42"/>
  <c r="D30" l="1"/>
  <c r="D31"/>
  <c r="B52" l="1"/>
  <c r="D28" l="1"/>
  <c r="D29" s="1"/>
  <c r="B59" l="1"/>
  <c r="B60" s="1"/>
  <c r="B61" s="1"/>
  <c r="B62" s="1"/>
  <c r="B63" s="1"/>
  <c r="B64" s="1"/>
  <c r="B65" s="1"/>
  <c r="B66" s="1"/>
  <c r="B28" l="1"/>
  <c r="B29"/>
  <c r="B30" s="1"/>
  <c r="B31" s="1"/>
  <c r="B35" s="1"/>
  <c r="B36" s="1"/>
  <c r="B37" s="1"/>
</calcChain>
</file>

<file path=xl/sharedStrings.xml><?xml version="1.0" encoding="utf-8"?>
<sst xmlns="http://schemas.openxmlformats.org/spreadsheetml/2006/main" count="89" uniqueCount="58">
  <si>
    <t>NO.</t>
  </si>
  <si>
    <t>DETALLE</t>
  </si>
  <si>
    <t>CANT.</t>
  </si>
  <si>
    <t>UNID.</t>
  </si>
  <si>
    <t>P.U.</t>
  </si>
  <si>
    <t>SUB-TOTAL</t>
  </si>
  <si>
    <t>TOTAL</t>
  </si>
  <si>
    <t xml:space="preserve">LIMPIEZA FINAL </t>
  </si>
  <si>
    <t xml:space="preserve">Limpieza Continua y Final </t>
  </si>
  <si>
    <t>GASTOS INDIRECTOS</t>
  </si>
  <si>
    <t>M2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</si>
  <si>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</si>
  <si>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</si>
  <si>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</si>
  <si>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</si>
  <si>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</si>
  <si>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</si>
  <si>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</si>
  <si>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</si>
  <si>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</si>
  <si>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</si>
  <si>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</si>
  <si>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</si>
  <si>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</si>
  <si>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</si>
  <si>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</si>
  <si>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</si>
  <si>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</si>
  <si>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 xml:space="preserve">CONSTRUCCIÓN DE ACERAS </t>
  </si>
  <si>
    <t>Bote de Material Inservible producto de la Excavación e=20%</t>
  </si>
  <si>
    <t>M3</t>
  </si>
  <si>
    <t xml:space="preserve">Replanteo de Conténes </t>
  </si>
  <si>
    <t>P.A.</t>
  </si>
  <si>
    <t>Contén Pulido h=0.30m - Hormigón 210kg/cm2 b=0.50 h=0.30m - sección 0.105M2</t>
  </si>
  <si>
    <t>Relleno de Material Clasificado (Caliche) debajo de Acera, Regado, Nivelado y Compactado e=0.20mts</t>
  </si>
  <si>
    <t xml:space="preserve">VILLA MELLA </t>
  </si>
  <si>
    <t xml:space="preserve">CALLE 6, SECTOR CASA VIEJA/ REGIDOR DESIDERIO MUÑOZ </t>
  </si>
  <si>
    <t>CALLE 6</t>
  </si>
  <si>
    <t>Telford para Conténes (167.95x0.50x0.20)mts</t>
  </si>
  <si>
    <t>Excavación de Conténes a mano (167.95x0.50x0.20)mts</t>
  </si>
  <si>
    <t xml:space="preserve">RESANE DE CONTENES </t>
  </si>
  <si>
    <t xml:space="preserve">RESANE DE ACERAS </t>
  </si>
  <si>
    <t>Excavación a mano (167.95x0.50x0.10)mts</t>
  </si>
  <si>
    <t>Acera en Hormigón Violinada e=0.10m ; Hormigón 210kg/cm2;  (167.95x0.50x0.10)mts</t>
  </si>
  <si>
    <t>Excavación a mano (167.95x1.00x0.10)mts</t>
  </si>
  <si>
    <t>Repique en bordillo</t>
  </si>
  <si>
    <t>Resane de Acera en Hormigón  e=0.10m ; Hormigón 210kg/cm2;  (134.40x0.35x0.10)mts</t>
  </si>
  <si>
    <t xml:space="preserve">Repique de Aceras </t>
  </si>
  <si>
    <t>Acera en Hormigón Violinada e=0.10m ; Hormigón 210kg/cm2;  (1.00x167.95)mts</t>
  </si>
  <si>
    <t>PRELIMINARES</t>
  </si>
  <si>
    <t>Colocacion de letrero</t>
  </si>
  <si>
    <t>Demolicion de Aceras</t>
  </si>
  <si>
    <t>UD</t>
  </si>
  <si>
    <t>Excavación a mano (30.00x1.00x0.10)mts</t>
  </si>
  <si>
    <t>Acera en Hormigón Violinada e=0.10m ; Hormigón 210kg/cm2;  (1.00x30.00)mts</t>
  </si>
  <si>
    <t>&lt;</t>
  </si>
  <si>
    <t xml:space="preserve">CONSTRUCCIÓN DE ACERAS Y CONTENES </t>
  </si>
  <si>
    <t>PRESUPUESTO No. 48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</si>
</sst>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</numFmts>
  <fonts count="17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5" fillId="3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4" fillId="0" borderId="0" xfId="0" applyFont="1"/>
    <xf numFmtId="166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4" fillId="0" borderId="6" xfId="0" applyFont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4" fontId="6" fillId="0" borderId="14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10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0" fontId="5" fillId="0" borderId="5" xfId="0" applyFont="1" applyBorder="1" applyAlignment="1">
      <alignment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4" fontId="6" fillId="0" borderId="24" xfId="0" applyNumberFormat="1" applyFont="1" applyBorder="1"/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69" fontId="13" fillId="4" borderId="3" xfId="0" applyNumberFormat="1" applyFont="1" applyFill="1" applyBorder="1" applyAlignment="1">
      <alignment horizontal="right" vertical="center"/>
    </xf>
    <xf numFmtId="167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4" fontId="6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horizontal="center" vertical="center" wrapText="1"/>
    </xf>
    <xf numFmtId="4" fontId="14" fillId="0" borderId="30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2" fontId="14" fillId="0" borderId="0" xfId="0" applyNumberFormat="1" applyFont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right" vertical="center"/>
    </xf>
    <xf numFmtId="4" fontId="5" fillId="0" borderId="35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37" xfId="0" applyNumberFormat="1" applyFont="1" applyFill="1" applyBorder="1" applyAlignment="1">
      <alignment horizontal="right" vertical="center"/>
    </xf>
    <xf numFmtId="2" fontId="16" fillId="6" borderId="5" xfId="0" applyNumberFormat="1" applyFont="1" applyFill="1" applyBorder="1" applyAlignment="1">
      <alignment horizontal="center" vertical="center"/>
    </xf>
    <xf numFmtId="4" fontId="5" fillId="0" borderId="37" xfId="0" applyNumberFormat="1" applyFont="1" applyFill="1" applyBorder="1" applyAlignment="1">
      <alignment horizontal="center" vertical="center"/>
    </xf>
    <xf numFmtId="4" fontId="5" fillId="0" borderId="38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14" fillId="7" borderId="0" xfId="0" applyFont="1" applyFill="1"/>
    <xf numFmtId="2" fontId="14" fillId="7" borderId="0" xfId="0" applyNumberFormat="1" applyFont="1" applyFill="1"/>
    <xf numFmtId="4" fontId="5" fillId="2" borderId="3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4" fontId="6" fillId="2" borderId="16" xfId="0" applyNumberFormat="1" applyFont="1" applyFill="1" applyBorder="1" applyAlignment="1">
      <alignment horizontal="right" vertical="center"/>
    </xf>
    <xf numFmtId="0" fontId="14" fillId="2" borderId="6" xfId="0" applyFont="1" applyFill="1" applyBorder="1"/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/>
    <xf numFmtId="4" fontId="6" fillId="2" borderId="14" xfId="0" applyNumberFormat="1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left" vertical="center" wrapText="1"/>
    </xf>
    <xf numFmtId="3" fontId="6" fillId="5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4" fontId="5" fillId="0" borderId="29" xfId="0" applyNumberFormat="1" applyFont="1" applyBorder="1" applyAlignment="1">
      <alignment horizontal="right" vertical="center"/>
    </xf>
    <xf numFmtId="4" fontId="14" fillId="0" borderId="22" xfId="0" applyNumberFormat="1" applyFont="1" applyBorder="1" applyAlignment="1">
      <alignment horizontal="right" vertical="center"/>
    </xf>
    <xf numFmtId="4" fontId="6" fillId="0" borderId="29" xfId="5" applyNumberFormat="1" applyFont="1" applyFill="1" applyBorder="1" applyAlignment="1">
      <alignment horizontal="right" vertical="center"/>
    </xf>
    <xf numFmtId="4" fontId="14" fillId="0" borderId="29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/>
    </xf>
    <xf numFmtId="4" fontId="1" fillId="0" borderId="0" xfId="0" applyNumberFormat="1" applyFont="1" applyFill="1" applyBorder="1" applyAlignment="1">
      <alignment horizontal="right" vertical="center" wrapText="1"/>
    </xf>
    <xf numFmtId="4" fontId="6" fillId="5" borderId="12" xfId="0" applyNumberFormat="1" applyFont="1" applyFill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4" fontId="14" fillId="2" borderId="0" xfId="0" applyNumberFormat="1" applyFont="1" applyFill="1" applyBorder="1" applyAlignment="1">
      <alignment horizontal="right"/>
    </xf>
    <xf numFmtId="4" fontId="14" fillId="0" borderId="26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 applyFill="1" applyBorder="1" applyAlignment="1">
      <alignment horizontal="right" wrapText="1"/>
    </xf>
    <xf numFmtId="4" fontId="6" fillId="3" borderId="0" xfId="1" applyNumberFormat="1" applyFont="1" applyFill="1" applyBorder="1" applyAlignment="1">
      <alignment horizontal="right" vertical="center"/>
    </xf>
    <xf numFmtId="4" fontId="14" fillId="0" borderId="23" xfId="0" applyNumberFormat="1" applyFont="1" applyBorder="1" applyAlignment="1">
      <alignment horizontal="right" vertical="center"/>
    </xf>
    <xf numFmtId="4" fontId="14" fillId="0" borderId="0" xfId="0" applyNumberFormat="1" applyFont="1"/>
    <xf numFmtId="3" fontId="6" fillId="2" borderId="39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 vertical="center"/>
    </xf>
    <xf numFmtId="4" fontId="6" fillId="2" borderId="39" xfId="0" applyNumberFormat="1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4" fontId="5" fillId="2" borderId="17" xfId="0" applyNumberFormat="1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6" fillId="3" borderId="6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horizontal="right" vertical="center"/>
    </xf>
    <xf numFmtId="0" fontId="5" fillId="3" borderId="12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right" vertical="center"/>
    </xf>
    <xf numFmtId="0" fontId="11" fillId="3" borderId="0" xfId="1" applyFont="1" applyFill="1" applyBorder="1" applyAlignment="1">
      <alignment horizontal="right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7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2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14" fontId="5" fillId="3" borderId="8" xfId="1" applyNumberFormat="1" applyFont="1" applyFill="1" applyBorder="1" applyAlignment="1">
      <alignment horizontal="left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78442</xdr:rowOff>
    </xdr:from>
    <xdr:to>
      <xdr:col>6</xdr:col>
      <xdr:colOff>593912</xdr:colOff>
      <xdr:row>0</xdr:row>
      <xdr:rowOff>1223965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65" y="78442"/>
          <a:ext cx="7306235" cy="1145523"/>
        </a:xfrm>
        <a:prstGeom prst="rect">
          <a:avLst/>
        </a:prstGeom>
      </xdr:spPr>
    </xdr:pic>
    <xdr:clientData/>
  </xdr:twoCellAnchor>
  <xdr:twoCellAnchor>
    <xdr:from>
      <xdr:col>6</xdr:col>
      <xdr:colOff>448235</xdr:colOff>
      <xdr:row>0</xdr:row>
      <xdr:rowOff>907676</xdr:rowOff>
    </xdr:from>
    <xdr:to>
      <xdr:col>7</xdr:col>
      <xdr:colOff>1165703</xdr:colOff>
      <xdr:row>2</xdr:row>
      <xdr:rowOff>167288</xdr:rowOff>
    </xdr:to>
    <xdr:sp macro="" textlink="">
      <xdr:nvSpPr>
        <xdr:cNvPr id="3" name="Rectángulo redondeado 2"/>
        <xdr:cNvSpPr/>
      </xdr:nvSpPr>
      <xdr:spPr>
        <a:xfrm>
          <a:off x="8045823" y="907676"/>
          <a:ext cx="1894086" cy="88446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LOTE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1:L82"/>
  <sheetViews>
    <sheetView tabSelected="1" view="pageBreakPreview" zoomScale="85" zoomScaleSheetLayoutView="85" workbookViewId="0">
      <selection activeCell="C71" sqref="C71:G81"/>
    </sheetView>
  </sheetViews>
  <sheetFormatPr baseColWidth="10" defaultColWidth="11.42578125" defaultRowHeight="20.25"/>
  <cols>
    <col min="1" max="1" width="11.42578125" style="1"/>
    <col min="2" max="2" width="7.140625" style="1" customWidth="1"/>
    <col min="3" max="3" width="58.7109375" style="3" customWidth="1"/>
    <col min="4" max="4" width="13.42578125" style="111" customWidth="1"/>
    <col min="5" max="5" width="9.42578125" style="1" customWidth="1"/>
    <col min="6" max="6" width="13.7109375" style="111" bestFit="1" customWidth="1"/>
    <col min="7" max="7" width="17.7109375" style="111" customWidth="1"/>
    <col min="8" max="8" width="20.85546875" style="61" bestFit="1" customWidth="1"/>
    <col min="9" max="9" width="25" style="1" customWidth="1"/>
    <col min="10" max="16384" width="11.42578125" style="1"/>
  </cols>
  <sheetData>
    <row r="1" spans="1:12" ht="105" customHeight="1">
      <c r="B1" s="6"/>
      <c r="C1" s="7"/>
      <c r="D1" s="103"/>
      <c r="E1" s="8"/>
      <c r="F1" s="103"/>
      <c r="G1" s="103"/>
      <c r="H1" s="9"/>
    </row>
    <row r="2" spans="1:12" ht="23.25" customHeight="1">
      <c r="B2" s="139" t="s">
        <v>57</v>
      </c>
      <c r="C2" s="140"/>
      <c r="D2" s="140"/>
      <c r="E2" s="140"/>
      <c r="F2" s="140"/>
      <c r="G2" s="140"/>
      <c r="H2" s="141"/>
    </row>
    <row r="3" spans="1:12" ht="23.25" customHeight="1">
      <c r="B3" s="142"/>
      <c r="C3" s="143"/>
      <c r="D3" s="144"/>
      <c r="E3" s="144"/>
      <c r="F3" s="144"/>
      <c r="G3" s="144"/>
      <c r="H3" s="145"/>
    </row>
    <row r="4" spans="1:12" ht="27.75" customHeight="1" thickBot="1">
      <c r="B4" s="135" t="s">
        <v>12</v>
      </c>
      <c r="C4" s="136"/>
      <c r="D4" s="146" t="s">
        <v>56</v>
      </c>
      <c r="E4" s="146"/>
      <c r="F4" s="146"/>
      <c r="G4" s="146"/>
      <c r="H4" s="147"/>
    </row>
    <row r="5" spans="1:12" ht="36.75" customHeight="1" thickBot="1">
      <c r="B5" s="135" t="s">
        <v>13</v>
      </c>
      <c r="C5" s="136"/>
      <c r="D5" s="137" t="s">
        <v>36</v>
      </c>
      <c r="E5" s="137"/>
      <c r="F5" s="137"/>
      <c r="G5" s="137"/>
      <c r="H5" s="138"/>
    </row>
    <row r="6" spans="1:12" ht="23.25" customHeight="1" thickBot="1">
      <c r="B6" s="135" t="s">
        <v>14</v>
      </c>
      <c r="C6" s="136"/>
      <c r="D6" s="148" t="s">
        <v>35</v>
      </c>
      <c r="E6" s="148"/>
      <c r="F6" s="148"/>
      <c r="G6" s="148"/>
      <c r="H6" s="149"/>
    </row>
    <row r="7" spans="1:12" ht="23.25" customHeight="1" thickBot="1">
      <c r="B7" s="135" t="s">
        <v>15</v>
      </c>
      <c r="C7" s="136"/>
      <c r="D7" s="150" t="s">
        <v>16</v>
      </c>
      <c r="E7" s="150"/>
      <c r="F7" s="150"/>
      <c r="G7" s="150"/>
      <c r="H7" s="151"/>
    </row>
    <row r="8" spans="1:12" ht="23.25" customHeight="1" thickBot="1">
      <c r="B8" s="135" t="s">
        <v>17</v>
      </c>
      <c r="C8" s="136"/>
      <c r="D8" s="152">
        <v>44475</v>
      </c>
      <c r="E8" s="152"/>
      <c r="F8" s="152"/>
      <c r="G8" s="113"/>
      <c r="H8" s="10"/>
    </row>
    <row r="9" spans="1:12" ht="21" thickBot="1">
      <c r="B9" s="11"/>
      <c r="C9" s="12"/>
      <c r="D9" s="112"/>
      <c r="E9" s="12"/>
      <c r="F9" s="104"/>
      <c r="G9" s="104"/>
      <c r="H9" s="13"/>
    </row>
    <row r="10" spans="1:12" s="14" customFormat="1" ht="19.5" thickBot="1">
      <c r="B10" s="15" t="s">
        <v>0</v>
      </c>
      <c r="C10" s="16" t="s">
        <v>1</v>
      </c>
      <c r="D10" s="97" t="s">
        <v>2</v>
      </c>
      <c r="E10" s="16" t="s">
        <v>3</v>
      </c>
      <c r="F10" s="97" t="s">
        <v>4</v>
      </c>
      <c r="G10" s="97" t="s">
        <v>5</v>
      </c>
      <c r="H10" s="16" t="s">
        <v>6</v>
      </c>
    </row>
    <row r="11" spans="1:12" s="14" customFormat="1" ht="19.5" thickBot="1">
      <c r="B11" s="88"/>
      <c r="C11" s="89" t="s">
        <v>37</v>
      </c>
      <c r="D11" s="105"/>
      <c r="E11" s="90"/>
      <c r="F11" s="105"/>
      <c r="G11" s="105"/>
      <c r="H11" s="91"/>
    </row>
    <row r="12" spans="1:12" s="14" customFormat="1" ht="19.5" thickBot="1">
      <c r="B12" s="66">
        <v>1</v>
      </c>
      <c r="C12" s="31" t="s">
        <v>49</v>
      </c>
      <c r="D12" s="123"/>
      <c r="E12" s="124"/>
      <c r="F12" s="123"/>
      <c r="G12" s="123"/>
      <c r="H12" s="125"/>
      <c r="L12" s="115"/>
    </row>
    <row r="13" spans="1:12" s="14" customFormat="1" ht="19.5" thickBot="1">
      <c r="B13" s="126">
        <f>+B12+0.01</f>
        <v>1.01</v>
      </c>
      <c r="C13" s="120" t="s">
        <v>50</v>
      </c>
      <c r="D13" s="121">
        <v>1</v>
      </c>
      <c r="E13" s="122" t="s">
        <v>52</v>
      </c>
      <c r="F13" s="121"/>
      <c r="G13" s="121"/>
      <c r="H13" s="122"/>
      <c r="L13" s="115"/>
    </row>
    <row r="14" spans="1:12" s="14" customFormat="1" ht="19.5" thickBot="1">
      <c r="A14" s="71"/>
      <c r="B14" s="126">
        <f>+B13+0.01</f>
        <v>1.02</v>
      </c>
      <c r="C14" s="92" t="s">
        <v>51</v>
      </c>
      <c r="D14" s="80">
        <v>86.46</v>
      </c>
      <c r="E14" s="93" t="s">
        <v>10</v>
      </c>
      <c r="F14" s="80"/>
      <c r="G14" s="80"/>
      <c r="H14" s="93"/>
    </row>
    <row r="15" spans="1:12" s="14" customFormat="1" ht="19.5" thickBot="1">
      <c r="B15" s="116"/>
      <c r="C15" s="117"/>
      <c r="D15" s="118"/>
      <c r="E15" s="119"/>
      <c r="F15" s="118"/>
      <c r="G15" s="118"/>
      <c r="H15" s="118"/>
    </row>
    <row r="16" spans="1:12" s="14" customFormat="1" ht="19.5" thickBot="1">
      <c r="B16" s="66">
        <v>2</v>
      </c>
      <c r="C16" s="31" t="s">
        <v>40</v>
      </c>
      <c r="D16" s="107"/>
      <c r="E16" s="63"/>
      <c r="F16" s="107"/>
      <c r="G16" s="107"/>
      <c r="H16" s="67"/>
    </row>
    <row r="17" spans="1:8" s="14" customFormat="1" ht="18.75">
      <c r="B17" s="68">
        <f>+B16+0.01</f>
        <v>2.0099999999999998</v>
      </c>
      <c r="C17" s="94" t="s">
        <v>45</v>
      </c>
      <c r="D17" s="69">
        <f>+ROUND(51.4*0.3,2)</f>
        <v>15.42</v>
      </c>
      <c r="E17" s="95" t="s">
        <v>10</v>
      </c>
      <c r="F17" s="69"/>
      <c r="G17" s="96"/>
      <c r="H17" s="22"/>
    </row>
    <row r="18" spans="1:8" s="14" customFormat="1" ht="37.5">
      <c r="A18" s="62"/>
      <c r="B18" s="17">
        <f>+B17+0.01</f>
        <v>2.0199999999999996</v>
      </c>
      <c r="C18" s="18" t="s">
        <v>29</v>
      </c>
      <c r="D18" s="20">
        <f>+ROUND(D17*0.05*1.35,2)</f>
        <v>1.04</v>
      </c>
      <c r="E18" s="19" t="s">
        <v>30</v>
      </c>
      <c r="F18" s="20"/>
      <c r="G18" s="21"/>
      <c r="H18" s="22"/>
    </row>
    <row r="19" spans="1:8" s="14" customFormat="1" ht="37.5">
      <c r="A19" s="62"/>
      <c r="B19" s="17">
        <f>+B18+0.01</f>
        <v>2.0299999999999994</v>
      </c>
      <c r="C19" s="18" t="s">
        <v>33</v>
      </c>
      <c r="D19" s="20">
        <v>51.4</v>
      </c>
      <c r="E19" s="19" t="s">
        <v>11</v>
      </c>
      <c r="F19" s="20"/>
      <c r="G19" s="21"/>
      <c r="H19" s="22"/>
    </row>
    <row r="20" spans="1:8" s="14" customFormat="1" ht="19.5" thickBot="1">
      <c r="B20" s="23"/>
      <c r="C20" s="24"/>
      <c r="D20" s="106"/>
      <c r="E20" s="25"/>
      <c r="F20" s="106"/>
      <c r="G20" s="106"/>
      <c r="H20" s="26"/>
    </row>
    <row r="21" spans="1:8" s="14" customFormat="1" ht="19.5" thickBot="1">
      <c r="B21" s="66">
        <v>3</v>
      </c>
      <c r="C21" s="31" t="s">
        <v>41</v>
      </c>
      <c r="D21" s="107"/>
      <c r="E21" s="63"/>
      <c r="F21" s="107"/>
      <c r="G21" s="107"/>
      <c r="H21" s="67"/>
    </row>
    <row r="22" spans="1:8" s="14" customFormat="1" ht="19.5" thickBot="1">
      <c r="A22" s="62"/>
      <c r="B22" s="77">
        <f>+B21+0.01</f>
        <v>3.01</v>
      </c>
      <c r="C22" s="87" t="s">
        <v>47</v>
      </c>
      <c r="D22" s="70">
        <f>+(2*14+23.4)*0.5</f>
        <v>25.7</v>
      </c>
      <c r="E22" s="72" t="s">
        <v>10</v>
      </c>
      <c r="F22" s="20"/>
      <c r="G22" s="73"/>
      <c r="H22" s="74"/>
    </row>
    <row r="23" spans="1:8" s="14" customFormat="1" ht="38.25" thickBot="1">
      <c r="A23" s="75"/>
      <c r="B23" s="77">
        <f>+B22+0.01</f>
        <v>3.0199999999999996</v>
      </c>
      <c r="C23" s="78" t="s">
        <v>29</v>
      </c>
      <c r="D23" s="80">
        <f>+ROUND(D22*1.2,2)</f>
        <v>30.84</v>
      </c>
      <c r="E23" s="79" t="s">
        <v>30</v>
      </c>
      <c r="F23" s="80"/>
      <c r="G23" s="81"/>
      <c r="H23" s="82"/>
    </row>
    <row r="24" spans="1:8" s="14" customFormat="1" ht="37.5">
      <c r="A24" s="76"/>
      <c r="B24" s="77">
        <f t="shared" ref="B24" si="0">+B23+0.01</f>
        <v>3.0299999999999994</v>
      </c>
      <c r="C24" s="78" t="s">
        <v>46</v>
      </c>
      <c r="D24" s="80">
        <f>+ROUND(51.4*0.5,2)</f>
        <v>25.7</v>
      </c>
      <c r="E24" s="79" t="s">
        <v>10</v>
      </c>
      <c r="F24" s="80"/>
      <c r="G24" s="81"/>
      <c r="H24" s="82"/>
    </row>
    <row r="25" spans="1:8" s="14" customFormat="1" ht="19.5" thickBot="1">
      <c r="A25" s="75"/>
      <c r="B25" s="83"/>
      <c r="C25" s="84"/>
      <c r="D25" s="108"/>
      <c r="E25" s="85"/>
      <c r="F25" s="108"/>
      <c r="G25" s="108"/>
      <c r="H25" s="86"/>
    </row>
    <row r="26" spans="1:8" s="14" customFormat="1" ht="19.5" thickBot="1">
      <c r="B26" s="66">
        <v>4</v>
      </c>
      <c r="C26" s="31" t="s">
        <v>27</v>
      </c>
      <c r="D26" s="107"/>
      <c r="E26" s="63"/>
      <c r="F26" s="107"/>
      <c r="G26" s="107"/>
      <c r="H26" s="67"/>
    </row>
    <row r="27" spans="1:8" s="14" customFormat="1" ht="18.75">
      <c r="A27" s="62"/>
      <c r="B27" s="17">
        <f>+B26+0.01</f>
        <v>4.01</v>
      </c>
      <c r="C27" s="18" t="s">
        <v>31</v>
      </c>
      <c r="D27" s="20">
        <f>167.95+167.95</f>
        <v>335.9</v>
      </c>
      <c r="E27" s="19" t="s">
        <v>11</v>
      </c>
      <c r="F27" s="20"/>
      <c r="G27" s="21"/>
      <c r="H27" s="22"/>
    </row>
    <row r="28" spans="1:8" s="14" customFormat="1" ht="37.5">
      <c r="A28" s="62"/>
      <c r="B28" s="17">
        <f>+B27+0.01</f>
        <v>4.0199999999999996</v>
      </c>
      <c r="C28" s="18" t="s">
        <v>39</v>
      </c>
      <c r="D28" s="20">
        <f>+ROUND(D27*0.5*0.2,2)</f>
        <v>33.590000000000003</v>
      </c>
      <c r="E28" s="19" t="s">
        <v>30</v>
      </c>
      <c r="F28" s="20"/>
      <c r="G28" s="21"/>
      <c r="H28" s="22"/>
    </row>
    <row r="29" spans="1:8" s="14" customFormat="1" ht="37.5">
      <c r="A29" s="62"/>
      <c r="B29" s="17">
        <f>+B27+0.01</f>
        <v>4.0199999999999996</v>
      </c>
      <c r="C29" s="18" t="s">
        <v>29</v>
      </c>
      <c r="D29" s="20">
        <f>+ROUND(D28*1.2,2)</f>
        <v>40.31</v>
      </c>
      <c r="E29" s="19" t="s">
        <v>30</v>
      </c>
      <c r="F29" s="20"/>
      <c r="G29" s="21"/>
      <c r="H29" s="22"/>
    </row>
    <row r="30" spans="1:8" s="14" customFormat="1" ht="18.75">
      <c r="A30" s="62"/>
      <c r="B30" s="17">
        <f>+B29+0.01</f>
        <v>4.0299999999999994</v>
      </c>
      <c r="C30" s="18" t="s">
        <v>38</v>
      </c>
      <c r="D30" s="20">
        <f>+ROUND(D27*0.5*0.2,2)</f>
        <v>33.590000000000003</v>
      </c>
      <c r="E30" s="19" t="s">
        <v>30</v>
      </c>
      <c r="F30" s="20"/>
      <c r="G30" s="21"/>
      <c r="H30" s="22"/>
    </row>
    <row r="31" spans="1:8" s="14" customFormat="1" ht="37.5">
      <c r="A31" s="62"/>
      <c r="B31" s="17">
        <f>+B30+0.01</f>
        <v>4.0399999999999991</v>
      </c>
      <c r="C31" s="18" t="s">
        <v>33</v>
      </c>
      <c r="D31" s="20">
        <f>+ROUND(D27,2)</f>
        <v>335.9</v>
      </c>
      <c r="E31" s="19" t="s">
        <v>11</v>
      </c>
      <c r="F31" s="20"/>
      <c r="G31" s="21"/>
      <c r="H31" s="22"/>
    </row>
    <row r="32" spans="1:8" s="14" customFormat="1" ht="19.5" thickBot="1">
      <c r="B32" s="23"/>
      <c r="C32" s="24"/>
      <c r="D32" s="106"/>
      <c r="E32" s="25"/>
      <c r="F32" s="106"/>
      <c r="G32" s="106"/>
      <c r="H32" s="26"/>
    </row>
    <row r="33" spans="1:8" s="14" customFormat="1" ht="19.5" thickBot="1">
      <c r="B33" s="66">
        <v>5</v>
      </c>
      <c r="C33" s="31" t="s">
        <v>28</v>
      </c>
      <c r="D33" s="107"/>
      <c r="E33" s="63"/>
      <c r="F33" s="107"/>
      <c r="G33" s="107"/>
      <c r="H33" s="67"/>
    </row>
    <row r="34" spans="1:8" s="14" customFormat="1" ht="18.75">
      <c r="B34" s="17">
        <f>+B33+0.01</f>
        <v>5.01</v>
      </c>
      <c r="C34" s="18" t="s">
        <v>42</v>
      </c>
      <c r="D34" s="20">
        <f>+ROUND(167.95*0.5*0.1,2)</f>
        <v>8.4</v>
      </c>
      <c r="E34" s="19" t="s">
        <v>30</v>
      </c>
      <c r="F34" s="20"/>
      <c r="G34" s="21"/>
      <c r="H34" s="22"/>
    </row>
    <row r="35" spans="1:8" s="14" customFormat="1" ht="37.5">
      <c r="A35" s="62"/>
      <c r="B35" s="17">
        <f t="shared" ref="B35:B37" si="1">+B34+0.01</f>
        <v>5.0199999999999996</v>
      </c>
      <c r="C35" s="18" t="s">
        <v>34</v>
      </c>
      <c r="D35" s="20">
        <f>+ROUND(167.95*0.35*0.2,2)</f>
        <v>11.76</v>
      </c>
      <c r="E35" s="19" t="s">
        <v>30</v>
      </c>
      <c r="F35" s="20"/>
      <c r="G35" s="21"/>
      <c r="H35" s="22"/>
    </row>
    <row r="36" spans="1:8" s="14" customFormat="1" ht="37.5">
      <c r="B36" s="17">
        <f t="shared" si="1"/>
        <v>5.0299999999999994</v>
      </c>
      <c r="C36" s="18" t="s">
        <v>29</v>
      </c>
      <c r="D36" s="20">
        <f>+ROUND(D34*1.2,2)</f>
        <v>10.08</v>
      </c>
      <c r="E36" s="19" t="s">
        <v>30</v>
      </c>
      <c r="F36" s="20"/>
      <c r="G36" s="21"/>
      <c r="H36" s="22"/>
    </row>
    <row r="37" spans="1:8" s="14" customFormat="1" ht="37.5">
      <c r="A37" s="62"/>
      <c r="B37" s="17">
        <f t="shared" si="1"/>
        <v>5.0399999999999991</v>
      </c>
      <c r="C37" s="18" t="s">
        <v>43</v>
      </c>
      <c r="D37" s="20">
        <f>+ROUND(197.95*0.5,2)</f>
        <v>98.98</v>
      </c>
      <c r="E37" s="19" t="s">
        <v>10</v>
      </c>
      <c r="F37" s="20"/>
      <c r="G37" s="21"/>
      <c r="H37" s="22"/>
    </row>
    <row r="38" spans="1:8" s="14" customFormat="1" ht="19.5" thickBot="1">
      <c r="B38" s="23"/>
      <c r="C38" s="24"/>
      <c r="D38" s="106"/>
      <c r="E38" s="25"/>
      <c r="F38" s="106"/>
      <c r="G38" s="106"/>
      <c r="H38" s="26"/>
    </row>
    <row r="39" spans="1:8" s="14" customFormat="1" ht="19.5" thickBot="1">
      <c r="B39" s="66">
        <v>6</v>
      </c>
      <c r="C39" s="31" t="s">
        <v>28</v>
      </c>
      <c r="D39" s="107"/>
      <c r="E39" s="63"/>
      <c r="F39" s="107"/>
      <c r="G39" s="107"/>
      <c r="H39" s="67"/>
    </row>
    <row r="40" spans="1:8" s="14" customFormat="1" ht="18.75">
      <c r="B40" s="17">
        <f>+B39+0.01</f>
        <v>6.01</v>
      </c>
      <c r="C40" s="18" t="s">
        <v>44</v>
      </c>
      <c r="D40" s="20">
        <f>+ROUND((167.95-19.5)*1*0.1,2)</f>
        <v>14.85</v>
      </c>
      <c r="E40" s="19" t="s">
        <v>30</v>
      </c>
      <c r="F40" s="20"/>
      <c r="G40" s="21"/>
      <c r="H40" s="22"/>
    </row>
    <row r="41" spans="1:8" s="14" customFormat="1" ht="37.5">
      <c r="A41" s="62"/>
      <c r="B41" s="17">
        <f>+B40+0.01</f>
        <v>6.02</v>
      </c>
      <c r="C41" s="18" t="s">
        <v>34</v>
      </c>
      <c r="D41" s="20">
        <f>+ROUND((167.95-19.5)*0.35*0.2,2)</f>
        <v>10.39</v>
      </c>
      <c r="E41" s="19" t="s">
        <v>30</v>
      </c>
      <c r="F41" s="20"/>
      <c r="G41" s="21"/>
      <c r="H41" s="22"/>
    </row>
    <row r="42" spans="1:8" ht="37.5">
      <c r="A42" s="14"/>
      <c r="B42" s="17">
        <f t="shared" ref="B42:B43" si="2">+B41+0.01</f>
        <v>6.0299999999999994</v>
      </c>
      <c r="C42" s="18" t="s">
        <v>29</v>
      </c>
      <c r="D42" s="20">
        <f>+ROUND(D40*1.2,2)</f>
        <v>17.82</v>
      </c>
      <c r="E42" s="19" t="s">
        <v>30</v>
      </c>
      <c r="F42" s="20"/>
      <c r="G42" s="21"/>
      <c r="H42" s="22"/>
    </row>
    <row r="43" spans="1:8" s="14" customFormat="1" ht="37.5">
      <c r="A43" s="62"/>
      <c r="B43" s="17">
        <f t="shared" si="2"/>
        <v>6.0399999999999991</v>
      </c>
      <c r="C43" s="18" t="s">
        <v>48</v>
      </c>
      <c r="D43" s="20">
        <f>+ROUND(187.95*1,2)</f>
        <v>187.95</v>
      </c>
      <c r="E43" s="19" t="s">
        <v>10</v>
      </c>
      <c r="F43" s="20"/>
      <c r="G43" s="21"/>
      <c r="H43" s="22"/>
    </row>
    <row r="44" spans="1:8" ht="19.5" thickBot="1">
      <c r="A44" s="14"/>
      <c r="B44" s="23"/>
      <c r="C44" s="24"/>
      <c r="D44" s="106"/>
      <c r="E44" s="25"/>
      <c r="F44" s="106"/>
      <c r="G44" s="106"/>
      <c r="H44" s="26"/>
    </row>
    <row r="45" spans="1:8" ht="19.5" thickBot="1">
      <c r="A45" s="14"/>
      <c r="B45" s="66">
        <v>7</v>
      </c>
      <c r="C45" s="31" t="s">
        <v>28</v>
      </c>
      <c r="D45" s="107"/>
      <c r="E45" s="63"/>
      <c r="F45" s="107"/>
      <c r="G45" s="107"/>
      <c r="H45" s="67"/>
    </row>
    <row r="46" spans="1:8" ht="18.75">
      <c r="A46" s="14"/>
      <c r="B46" s="17">
        <f>+B45+0.01</f>
        <v>7.01</v>
      </c>
      <c r="C46" s="18" t="s">
        <v>53</v>
      </c>
      <c r="D46" s="20">
        <f>+ROUND((30)*1*0.1,2)</f>
        <v>3</v>
      </c>
      <c r="E46" s="19" t="s">
        <v>30</v>
      </c>
      <c r="F46" s="20"/>
      <c r="G46" s="21"/>
      <c r="H46" s="22"/>
    </row>
    <row r="47" spans="1:8" ht="37.5">
      <c r="A47" s="14"/>
      <c r="B47" s="17">
        <f>+B46+0.01</f>
        <v>7.02</v>
      </c>
      <c r="C47" s="18" t="s">
        <v>34</v>
      </c>
      <c r="D47" s="20">
        <f>+ROUND(30*0.35*0.2,2)</f>
        <v>2.1</v>
      </c>
      <c r="E47" s="19" t="s">
        <v>30</v>
      </c>
      <c r="F47" s="20"/>
      <c r="G47" s="21"/>
      <c r="H47" s="22"/>
    </row>
    <row r="48" spans="1:8" ht="37.5">
      <c r="A48" s="14"/>
      <c r="B48" s="17">
        <f t="shared" ref="B48:B49" si="3">+B47+0.01</f>
        <v>7.0299999999999994</v>
      </c>
      <c r="C48" s="18" t="s">
        <v>29</v>
      </c>
      <c r="D48" s="20">
        <f>+ROUND(D46*1.2,2)</f>
        <v>3.6</v>
      </c>
      <c r="E48" s="19" t="s">
        <v>30</v>
      </c>
      <c r="F48" s="20"/>
      <c r="G48" s="21"/>
      <c r="H48" s="22"/>
    </row>
    <row r="49" spans="1:8" ht="37.5">
      <c r="A49" s="14"/>
      <c r="B49" s="17">
        <f t="shared" si="3"/>
        <v>7.0399999999999991</v>
      </c>
      <c r="C49" s="18" t="s">
        <v>54</v>
      </c>
      <c r="D49" s="20">
        <v>30</v>
      </c>
      <c r="E49" s="19" t="s">
        <v>10</v>
      </c>
      <c r="F49" s="20"/>
      <c r="G49" s="21"/>
      <c r="H49" s="22"/>
    </row>
    <row r="50" spans="1:8" ht="19.5" thickBot="1">
      <c r="A50" s="14"/>
      <c r="B50" s="23"/>
      <c r="C50" s="24"/>
      <c r="D50" s="106"/>
      <c r="E50" s="25"/>
      <c r="F50" s="106"/>
      <c r="G50" s="106"/>
      <c r="H50" s="26"/>
    </row>
    <row r="51" spans="1:8" ht="19.5" thickBot="1">
      <c r="A51" s="14"/>
      <c r="B51" s="65">
        <v>8</v>
      </c>
      <c r="C51" s="31" t="s">
        <v>7</v>
      </c>
      <c r="D51" s="107"/>
      <c r="E51" s="63"/>
      <c r="F51" s="107"/>
      <c r="G51" s="107"/>
      <c r="H51" s="64"/>
    </row>
    <row r="52" spans="1:8" ht="18.75">
      <c r="A52" s="14"/>
      <c r="B52" s="17">
        <f t="shared" ref="B52" si="4">+B51+0.01</f>
        <v>8.01</v>
      </c>
      <c r="C52" s="18" t="s">
        <v>8</v>
      </c>
      <c r="D52" s="20">
        <v>1</v>
      </c>
      <c r="E52" s="19" t="s">
        <v>32</v>
      </c>
      <c r="F52" s="20"/>
      <c r="G52" s="21"/>
      <c r="H52" s="22"/>
    </row>
    <row r="53" spans="1:8" ht="19.5" thickBot="1">
      <c r="A53" s="14"/>
      <c r="B53" s="23"/>
      <c r="C53" s="24"/>
      <c r="D53" s="106"/>
      <c r="E53" s="25"/>
      <c r="F53" s="106"/>
      <c r="G53" s="106"/>
      <c r="H53" s="26"/>
    </row>
    <row r="54" spans="1:8" ht="19.5" thickBot="1">
      <c r="A54" s="14"/>
      <c r="B54" s="23"/>
      <c r="C54" s="24"/>
      <c r="D54" s="106"/>
      <c r="E54" s="25"/>
      <c r="F54" s="106"/>
      <c r="G54" s="106"/>
      <c r="H54" s="27"/>
    </row>
    <row r="55" spans="1:8" ht="19.5" thickBot="1">
      <c r="A55" s="14"/>
      <c r="B55" s="153"/>
      <c r="C55" s="154"/>
      <c r="D55" s="154"/>
      <c r="E55" s="154"/>
      <c r="F55" s="154"/>
      <c r="G55" s="154"/>
      <c r="H55" s="28"/>
    </row>
    <row r="56" spans="1:8" ht="23.25" thickBot="1">
      <c r="B56" s="29"/>
      <c r="C56" s="30" t="s">
        <v>55</v>
      </c>
      <c r="D56" s="98"/>
      <c r="E56" s="30"/>
      <c r="F56" s="98"/>
      <c r="G56" s="98"/>
      <c r="H56" s="5"/>
    </row>
    <row r="57" spans="1:8" ht="19.5" thickBot="1">
      <c r="A57" s="14"/>
      <c r="B57" s="65">
        <v>9</v>
      </c>
      <c r="C57" s="31" t="s">
        <v>9</v>
      </c>
      <c r="D57" s="107"/>
      <c r="E57" s="63"/>
      <c r="F57" s="107"/>
      <c r="G57" s="107"/>
      <c r="H57" s="64"/>
    </row>
    <row r="58" spans="1:8" ht="19.5" thickBot="1">
      <c r="B58" s="17">
        <f>+B57+0.01</f>
        <v>9.01</v>
      </c>
      <c r="C58" s="32" t="s">
        <v>18</v>
      </c>
      <c r="D58" s="34"/>
      <c r="E58" s="33">
        <v>0.1</v>
      </c>
      <c r="F58" s="34"/>
      <c r="G58" s="35"/>
      <c r="H58" s="36"/>
    </row>
    <row r="59" spans="1:8" ht="19.5" thickBot="1">
      <c r="B59" s="17">
        <f t="shared" ref="B59:B66" si="5">+B58+0.01</f>
        <v>9.02</v>
      </c>
      <c r="C59" s="37" t="s">
        <v>19</v>
      </c>
      <c r="D59" s="39"/>
      <c r="E59" s="38">
        <v>0.03</v>
      </c>
      <c r="F59" s="39"/>
      <c r="G59" s="35"/>
      <c r="H59" s="40"/>
    </row>
    <row r="60" spans="1:8" ht="19.5" thickBot="1">
      <c r="B60" s="17">
        <f t="shared" si="5"/>
        <v>9.0299999999999994</v>
      </c>
      <c r="C60" s="37" t="s">
        <v>20</v>
      </c>
      <c r="D60" s="39"/>
      <c r="E60" s="38">
        <v>2.5000000000000001E-2</v>
      </c>
      <c r="F60" s="39"/>
      <c r="G60" s="35"/>
      <c r="H60" s="40"/>
    </row>
    <row r="61" spans="1:8" ht="19.5" thickBot="1">
      <c r="B61" s="17">
        <f t="shared" si="5"/>
        <v>9.0399999999999991</v>
      </c>
      <c r="C61" s="37" t="s">
        <v>21</v>
      </c>
      <c r="D61" s="39"/>
      <c r="E61" s="38">
        <v>0.05</v>
      </c>
      <c r="F61" s="39"/>
      <c r="G61" s="35"/>
      <c r="H61" s="40"/>
    </row>
    <row r="62" spans="1:8" ht="19.5" thickBot="1">
      <c r="B62" s="17">
        <f t="shared" si="5"/>
        <v>9.0499999999999989</v>
      </c>
      <c r="C62" s="37" t="s">
        <v>22</v>
      </c>
      <c r="D62" s="39"/>
      <c r="E62" s="38">
        <v>0.05</v>
      </c>
      <c r="F62" s="39"/>
      <c r="G62" s="35"/>
      <c r="H62" s="40"/>
    </row>
    <row r="63" spans="1:8" ht="19.5" thickBot="1">
      <c r="B63" s="17">
        <f t="shared" si="5"/>
        <v>9.0599999999999987</v>
      </c>
      <c r="C63" s="37" t="s">
        <v>23</v>
      </c>
      <c r="D63" s="39"/>
      <c r="E63" s="38">
        <v>0.04</v>
      </c>
      <c r="F63" s="39"/>
      <c r="G63" s="35"/>
      <c r="H63" s="40"/>
    </row>
    <row r="64" spans="1:8" ht="38.25" thickBot="1">
      <c r="B64" s="17">
        <f t="shared" si="5"/>
        <v>9.0699999999999985</v>
      </c>
      <c r="C64" s="41" t="s">
        <v>24</v>
      </c>
      <c r="D64" s="39"/>
      <c r="E64" s="38">
        <v>0.01</v>
      </c>
      <c r="F64" s="39"/>
      <c r="G64" s="35"/>
      <c r="H64" s="40"/>
    </row>
    <row r="65" spans="2:9" ht="19.5" thickBot="1">
      <c r="B65" s="17">
        <f t="shared" si="5"/>
        <v>9.0799999999999983</v>
      </c>
      <c r="C65" s="37" t="s">
        <v>25</v>
      </c>
      <c r="D65" s="39"/>
      <c r="E65" s="38">
        <v>1E-3</v>
      </c>
      <c r="F65" s="39"/>
      <c r="G65" s="35"/>
      <c r="H65" s="40"/>
    </row>
    <row r="66" spans="2:9" ht="19.5" thickBot="1">
      <c r="B66" s="17">
        <f t="shared" si="5"/>
        <v>9.0899999999999981</v>
      </c>
      <c r="C66" s="37" t="s">
        <v>26</v>
      </c>
      <c r="D66" s="39"/>
      <c r="E66" s="38">
        <v>0.18</v>
      </c>
      <c r="F66" s="39"/>
      <c r="G66" s="35"/>
      <c r="H66" s="40"/>
    </row>
    <row r="67" spans="2:9" ht="19.5" thickBot="1">
      <c r="B67" s="42"/>
      <c r="C67" s="43"/>
      <c r="D67" s="100"/>
      <c r="E67" s="43"/>
      <c r="F67" s="100"/>
      <c r="G67" s="114"/>
      <c r="H67" s="44"/>
    </row>
    <row r="68" spans="2:9" ht="19.5" thickBot="1">
      <c r="B68" s="45"/>
      <c r="C68" s="46"/>
      <c r="D68" s="109"/>
      <c r="E68" s="46"/>
      <c r="F68" s="109"/>
      <c r="G68" s="109"/>
      <c r="H68" s="47"/>
    </row>
    <row r="69" spans="2:9" ht="21" thickBot="1">
      <c r="B69" s="155"/>
      <c r="C69" s="156"/>
      <c r="D69" s="156"/>
      <c r="E69" s="156"/>
      <c r="F69" s="156"/>
      <c r="G69" s="156"/>
      <c r="H69" s="48"/>
      <c r="I69" s="48"/>
    </row>
    <row r="70" spans="2:9" ht="18.75">
      <c r="B70" s="49"/>
      <c r="C70" s="50"/>
      <c r="D70" s="101"/>
      <c r="E70" s="51"/>
      <c r="F70" s="99"/>
      <c r="G70" s="99"/>
      <c r="H70" s="52"/>
    </row>
    <row r="71" spans="2:9" ht="18.75">
      <c r="B71" s="53"/>
      <c r="C71" s="54"/>
      <c r="D71" s="102"/>
      <c r="E71" s="130"/>
      <c r="F71" s="127"/>
      <c r="G71" s="128"/>
      <c r="H71" s="129"/>
    </row>
    <row r="72" spans="2:9" ht="18.75">
      <c r="B72" s="53"/>
      <c r="C72" s="54"/>
      <c r="D72" s="102"/>
      <c r="E72" s="130"/>
      <c r="F72" s="102"/>
      <c r="G72" s="102"/>
      <c r="H72" s="55"/>
    </row>
    <row r="73" spans="2:9" ht="18.75">
      <c r="B73" s="53"/>
      <c r="C73" s="56"/>
      <c r="D73" s="102"/>
      <c r="E73" s="130"/>
      <c r="F73" s="102"/>
      <c r="G73" s="102"/>
      <c r="H73" s="57"/>
    </row>
    <row r="74" spans="2:9" ht="18.75">
      <c r="B74" s="53"/>
      <c r="C74" s="58"/>
      <c r="D74" s="157"/>
      <c r="E74" s="158"/>
      <c r="F74" s="158"/>
      <c r="G74" s="158"/>
      <c r="H74" s="131"/>
    </row>
    <row r="75" spans="2:9" ht="18.75">
      <c r="B75" s="53"/>
      <c r="C75" s="54"/>
      <c r="D75" s="102"/>
      <c r="E75" s="133"/>
      <c r="F75" s="134"/>
      <c r="G75" s="134"/>
      <c r="H75" s="129"/>
    </row>
    <row r="76" spans="2:9" ht="18.75">
      <c r="B76" s="53"/>
      <c r="C76" s="54"/>
      <c r="D76" s="102"/>
      <c r="E76" s="127"/>
      <c r="F76" s="128"/>
      <c r="G76" s="128"/>
      <c r="H76" s="129"/>
    </row>
    <row r="77" spans="2:9" ht="18.75">
      <c r="B77" s="53"/>
      <c r="C77" s="56"/>
      <c r="D77" s="102"/>
      <c r="E77" s="130"/>
      <c r="F77" s="102"/>
      <c r="G77" s="102"/>
      <c r="H77" s="57"/>
    </row>
    <row r="78" spans="2:9" ht="18.75">
      <c r="B78" s="53"/>
      <c r="C78" s="161"/>
      <c r="D78" s="162"/>
      <c r="E78" s="162"/>
      <c r="F78" s="162"/>
      <c r="G78" s="162"/>
      <c r="H78" s="129"/>
    </row>
    <row r="79" spans="2:9" ht="18.75">
      <c r="B79" s="53"/>
      <c r="C79" s="56"/>
      <c r="D79" s="102"/>
      <c r="E79" s="130"/>
      <c r="F79" s="102"/>
      <c r="G79" s="102"/>
      <c r="H79" s="57"/>
    </row>
    <row r="80" spans="2:9" ht="18.75">
      <c r="B80" s="53"/>
      <c r="C80" s="157"/>
      <c r="D80" s="158"/>
      <c r="E80" s="158"/>
      <c r="F80" s="158"/>
      <c r="G80" s="158"/>
      <c r="H80" s="131"/>
    </row>
    <row r="81" spans="2:8" ht="19.5" thickBot="1">
      <c r="B81" s="59"/>
      <c r="C81" s="159"/>
      <c r="D81" s="160"/>
      <c r="E81" s="160"/>
      <c r="F81" s="160"/>
      <c r="G81" s="160"/>
      <c r="H81" s="132"/>
    </row>
    <row r="82" spans="2:8">
      <c r="B82" s="2"/>
      <c r="C82" s="4"/>
      <c r="D82" s="110"/>
      <c r="E82" s="2"/>
      <c r="F82" s="110"/>
      <c r="G82" s="110"/>
      <c r="H82" s="60"/>
    </row>
  </sheetData>
  <autoFilter ref="B10:H55"/>
  <mergeCells count="19">
    <mergeCell ref="B55:G55"/>
    <mergeCell ref="B69:G69"/>
    <mergeCell ref="C80:G80"/>
    <mergeCell ref="C81:G81"/>
    <mergeCell ref="D74:G74"/>
    <mergeCell ref="C78:G78"/>
    <mergeCell ref="B6:C6"/>
    <mergeCell ref="D6:H6"/>
    <mergeCell ref="B7:C7"/>
    <mergeCell ref="D7:H7"/>
    <mergeCell ref="B8:C8"/>
    <mergeCell ref="D8:F8"/>
    <mergeCell ref="B5:C5"/>
    <mergeCell ref="D5:H5"/>
    <mergeCell ref="B2:H2"/>
    <mergeCell ref="B3:C3"/>
    <mergeCell ref="D3:H3"/>
    <mergeCell ref="B4:C4"/>
    <mergeCell ref="D4:H4"/>
  </mergeCells>
  <printOptions horizontalCentered="1"/>
  <pageMargins left="0.25" right="0.25" top="0.46" bottom="0.38" header="0.31496062992125984" footer="0.15"/>
  <pageSetup scale="72" orientation="portrait" horizontalDpi="300" verticalDpi="300" r:id="rId1"/>
  <headerFooter>
    <oddFooter>&amp;R&amp;9&amp;P/&amp;N</oddFooter>
  </headerFooter>
  <rowBreaks count="1" manualBreakCount="1">
    <brk id="38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E13" sqref="E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LM CASA VIEJA</vt:lpstr>
      <vt:lpstr>Hoja1</vt:lpstr>
      <vt:lpstr>'LM CASA VIEJA'!Área_de_impresión</vt:lpstr>
      <vt:lpstr>'LM CASA VIEJA'!Títulos_a_imprimir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obraspublicas</cp:lastModifiedBy>
  <cp:lastPrinted>2022-03-31T14:21:32Z</cp:lastPrinted>
  <dcterms:created xsi:type="dcterms:W3CDTF">2017-12-28T17:07:55Z</dcterms:created>
  <dcterms:modified xsi:type="dcterms:W3CDTF">2022-05-24T17:27:39Z</dcterms:modified>
</cp:coreProperties>
</file>