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0730" windowHeight="11760"/>
  </bookViews>
  <sheets>
    <sheet name="PRESUPUESTO" sheetId="14" r:id="rId1"/>
  </sheets>
  <definedNames>
    <definedName name="_xlnm._FilterDatabase" localSheetId="0" hidden="1">PRESUPUESTO!$A$9:$H$59</definedName>
    <definedName name="_xlnm.Print_Area" localSheetId="0">PRESUPUESTO!$B$1:$H$84</definedName>
    <definedName name="_xlnm.Print_Titles" localSheetId="0">PRESUPUESTO!$9:$9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4"/>
  <c r="B45" s="1"/>
  <c r="B46" s="1"/>
  <c r="B47" s="1"/>
  <c r="B48" s="1"/>
  <c r="B51" s="1"/>
  <c r="B52" s="1"/>
  <c r="B53" s="1"/>
  <c r="B54" s="1"/>
  <c r="D45"/>
  <c r="D46" s="1"/>
  <c r="D47"/>
  <c r="D48"/>
  <c r="D51"/>
  <c r="D53" s="1"/>
  <c r="D52"/>
  <c r="D54"/>
  <c r="B62"/>
  <c r="B63" s="1"/>
  <c r="B64" s="1"/>
  <c r="B65" s="1"/>
  <c r="B66" s="1"/>
  <c r="B67" s="1"/>
  <c r="B68" s="1"/>
  <c r="B69" s="1"/>
  <c r="B70" s="1"/>
  <c r="B57"/>
  <c r="D40"/>
  <c r="D38"/>
  <c r="D37"/>
  <c r="D39" s="1"/>
  <c r="D34"/>
  <c r="D32"/>
  <c r="D31"/>
  <c r="B30"/>
  <c r="B31" s="1"/>
  <c r="B32" s="1"/>
  <c r="B33" s="1"/>
  <c r="B34" s="1"/>
  <c r="B37" s="1"/>
  <c r="B38" s="1"/>
  <c r="B39" s="1"/>
  <c r="B40" s="1"/>
  <c r="D26"/>
  <c r="D24"/>
  <c r="D23"/>
  <c r="D25" s="1"/>
  <c r="D20"/>
  <c r="D17"/>
  <c r="B16"/>
  <c r="B17" s="1"/>
  <c r="B18" s="1"/>
  <c r="B19" s="1"/>
  <c r="B20" s="1"/>
  <c r="B23" s="1"/>
  <c r="B24" s="1"/>
  <c r="B25" s="1"/>
  <c r="B26" s="1"/>
  <c r="B11"/>
  <c r="B12" s="1"/>
  <c r="D19" l="1"/>
  <c r="D33"/>
  <c r="H59" l="1"/>
</calcChain>
</file>

<file path=xl/sharedStrings.xml><?xml version="1.0" encoding="utf-8"?>
<sst xmlns="http://schemas.openxmlformats.org/spreadsheetml/2006/main" count="121" uniqueCount="69">
  <si>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</si>
  <si>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</si>
  <si>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</si>
  <si>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</si>
  <si>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</si>
  <si>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</si>
  <si>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</si>
  <si>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</si>
  <si>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Continua y Final </t>
  </si>
  <si>
    <t>GASTOS INDIRECTOS</t>
  </si>
  <si>
    <t>M2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</si>
  <si>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</si>
  <si>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</si>
  <si>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</si>
  <si>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</si>
  <si>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</si>
  <si>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</si>
  <si>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</si>
  <si>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</si>
  <si>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</si>
  <si>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</si>
  <si>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</si>
  <si>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</si>
  <si>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</si>
  <si>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</si>
  <si>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</si>
  <si>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</si>
  <si>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</si>
  <si>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</si>
  <si>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>Bote de Material Inservible producto de la Excavación e=20%</t>
  </si>
  <si>
    <t>M3</t>
  </si>
  <si>
    <t xml:space="preserve">Replanteo de Conténes </t>
  </si>
  <si>
    <t>P.A.</t>
  </si>
  <si>
    <t>A</t>
  </si>
  <si>
    <t>B</t>
  </si>
  <si>
    <t>PRELIMINARES</t>
  </si>
  <si>
    <t>UND</t>
  </si>
  <si>
    <t xml:space="preserve">CONSTRUCCIÓN DE ACERAS </t>
  </si>
  <si>
    <t>long</t>
  </si>
  <si>
    <t>ancho</t>
  </si>
  <si>
    <t>Eexc</t>
  </si>
  <si>
    <t>Erell</t>
  </si>
  <si>
    <t>Relleno de Material Clasificado (Caliche) debajo de Acera, Regado, Nivelado y Compactado e=0.10mts</t>
  </si>
  <si>
    <t>LIMPIEZA</t>
  </si>
  <si>
    <t>Colocacion de letrero de obra</t>
  </si>
  <si>
    <t>Contén Pulido h=0.30m - Hormigón 210kg/cm2 ligadora b=0.50 h=0.30m - sección 0.105M2</t>
  </si>
  <si>
    <t>Acera en Hormigón Violinada e=0.10m ; Hormigón 210kg/cm2 ligadora</t>
  </si>
  <si>
    <t>Topografía</t>
  </si>
  <si>
    <t>DÍA</t>
  </si>
  <si>
    <t>ACERAS</t>
  </si>
  <si>
    <t>VILLA MELLA</t>
  </si>
  <si>
    <t>PARAISO C -28 SECTOR SAN FELIPE</t>
  </si>
  <si>
    <t>Replanteo de Contenes</t>
  </si>
  <si>
    <t>Telford para Contenes (660.00x0.50x0.20)mts</t>
  </si>
  <si>
    <t>Bote de Material Inservible Producto de la Excavacion e=20%</t>
  </si>
  <si>
    <t>Conten Pulido h=0.30m - Hormigon 210kg/cm2 b=0.50 h=0.30m - sección 0.14m2</t>
  </si>
  <si>
    <t>Excavación a mano (330)mts2</t>
  </si>
  <si>
    <t>CALLE/ 1ra</t>
  </si>
  <si>
    <t>CALLES / 2da.</t>
  </si>
  <si>
    <t>Excavación a mano (117,60)mts2</t>
  </si>
  <si>
    <t>CALLE/5ta</t>
  </si>
  <si>
    <t>Excavación de Conténes a mano (551,,40x0.50x0.20)mts</t>
  </si>
  <si>
    <t>Excavación a mano (551,40)mts2</t>
  </si>
  <si>
    <t>Telford para Conténes (551,40x0.50x0.30)mts</t>
  </si>
  <si>
    <t>Excavacion de contenes a mano (660.00x0.50x0.30)mts</t>
  </si>
  <si>
    <t>Excavacion de contenes a mano (117,80x0.50x0.20)mts</t>
  </si>
  <si>
    <t>Telford para Contenes (117,80x0.50x0.20)mts</t>
  </si>
  <si>
    <t xml:space="preserve">CONSTRUCCIÓN DE ACERAS Y CONTENES </t>
  </si>
  <si>
    <t>PRESUPUESTO No. 45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</si>
</sst>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  <numFmt numFmtId="170" formatCode="mm/dd/yyyy;@"/>
  </numFmts>
  <fonts count="18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2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4" fontId="6" fillId="0" borderId="15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center"/>
    </xf>
    <xf numFmtId="4" fontId="6" fillId="0" borderId="7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4" fontId="5" fillId="0" borderId="17" xfId="0" applyNumberFormat="1" applyFont="1" applyFill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 wrapText="1"/>
    </xf>
    <xf numFmtId="4" fontId="6" fillId="0" borderId="34" xfId="0" applyNumberFormat="1" applyFont="1" applyFill="1" applyBorder="1" applyAlignment="1">
      <alignment horizontal="right" vertical="center"/>
    </xf>
    <xf numFmtId="0" fontId="11" fillId="0" borderId="35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1" fillId="0" borderId="20" xfId="0" applyNumberFormat="1" applyFont="1" applyBorder="1" applyAlignment="1">
      <alignment vertical="center"/>
    </xf>
    <xf numFmtId="4" fontId="6" fillId="4" borderId="4" xfId="0" applyNumberFormat="1" applyFont="1" applyFill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69" fontId="10" fillId="4" borderId="3" xfId="0" applyNumberFormat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" fontId="11" fillId="0" borderId="5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1" fillId="0" borderId="3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38" xfId="0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5" fillId="0" borderId="16" xfId="0" applyNumberFormat="1" applyFont="1" applyFill="1" applyBorder="1" applyAlignment="1">
      <alignment vertical="center"/>
    </xf>
    <xf numFmtId="4" fontId="5" fillId="0" borderId="16" xfId="0" applyNumberFormat="1" applyFont="1" applyFill="1" applyBorder="1" applyAlignment="1">
      <alignment horizontal="right" vertical="center"/>
    </xf>
    <xf numFmtId="4" fontId="6" fillId="0" borderId="40" xfId="0" applyNumberFormat="1" applyFont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1" fillId="0" borderId="28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5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67" fontId="5" fillId="0" borderId="4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1" fillId="0" borderId="37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4" fontId="5" fillId="0" borderId="33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4" fontId="5" fillId="0" borderId="54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4" fontId="5" fillId="0" borderId="50" xfId="0" applyNumberFormat="1" applyFont="1" applyFill="1" applyBorder="1" applyAlignment="1">
      <alignment vertical="center" wrapText="1"/>
    </xf>
    <xf numFmtId="4" fontId="5" fillId="0" borderId="50" xfId="0" applyNumberFormat="1" applyFont="1" applyFill="1" applyBorder="1" applyAlignment="1">
      <alignment horizontal="right" vertical="center" wrapText="1"/>
    </xf>
    <xf numFmtId="4" fontId="5" fillId="0" borderId="51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Fill="1" applyBorder="1" applyAlignment="1">
      <alignment horizontal="right" vertical="center" wrapText="1"/>
    </xf>
    <xf numFmtId="4" fontId="5" fillId="0" borderId="36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4" fontId="5" fillId="0" borderId="35" xfId="0" applyNumberFormat="1" applyFont="1" applyFill="1" applyBorder="1" applyAlignment="1">
      <alignment vertical="center"/>
    </xf>
    <xf numFmtId="4" fontId="5" fillId="0" borderId="35" xfId="0" applyNumberFormat="1" applyFont="1" applyFill="1" applyBorder="1" applyAlignment="1">
      <alignment horizontal="right" vertical="center"/>
    </xf>
    <xf numFmtId="4" fontId="5" fillId="0" borderId="37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/>
    </xf>
    <xf numFmtId="4" fontId="11" fillId="0" borderId="39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/>
    </xf>
    <xf numFmtId="4" fontId="17" fillId="0" borderId="50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35" xfId="0" applyNumberFormat="1" applyFont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/>
    </xf>
    <xf numFmtId="4" fontId="17" fillId="0" borderId="35" xfId="0" applyNumberFormat="1" applyFont="1" applyFill="1" applyBorder="1" applyAlignment="1">
      <alignment horizontal="center" vertical="center"/>
    </xf>
    <xf numFmtId="4" fontId="15" fillId="0" borderId="32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5" fillId="0" borderId="32" xfId="0" applyNumberFormat="1" applyFont="1" applyBorder="1" applyAlignment="1">
      <alignment horizontal="center" vertical="center"/>
    </xf>
    <xf numFmtId="4" fontId="17" fillId="0" borderId="16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10" fontId="17" fillId="0" borderId="16" xfId="0" applyNumberFormat="1" applyFont="1" applyBorder="1" applyAlignment="1">
      <alignment horizontal="center" vertical="center"/>
    </xf>
    <xf numFmtId="10" fontId="17" fillId="0" borderId="5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6" fillId="0" borderId="39" xfId="0" applyNumberFormat="1" applyFont="1" applyFill="1" applyBorder="1" applyAlignment="1">
      <alignment horizontal="right" vertical="center"/>
    </xf>
    <xf numFmtId="169" fontId="10" fillId="3" borderId="7" xfId="0" applyNumberFormat="1" applyFont="1" applyFill="1" applyBorder="1" applyAlignment="1">
      <alignment vertical="center"/>
    </xf>
    <xf numFmtId="4" fontId="5" fillId="0" borderId="53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4" fontId="5" fillId="0" borderId="32" xfId="0" applyNumberFormat="1" applyFont="1" applyFill="1" applyBorder="1" applyAlignment="1">
      <alignment vertical="center"/>
    </xf>
    <xf numFmtId="4" fontId="17" fillId="0" borderId="32" xfId="0" applyNumberFormat="1" applyFont="1" applyFill="1" applyBorder="1" applyAlignment="1">
      <alignment horizontal="center" vertical="center"/>
    </xf>
    <xf numFmtId="4" fontId="5" fillId="0" borderId="32" xfId="0" applyNumberFormat="1" applyFont="1" applyFill="1" applyBorder="1" applyAlignment="1">
      <alignment horizontal="right" vertical="center"/>
    </xf>
    <xf numFmtId="4" fontId="5" fillId="0" borderId="25" xfId="0" applyNumberFormat="1" applyFont="1" applyFill="1" applyBorder="1" applyAlignment="1">
      <alignment horizontal="right" vertical="center"/>
    </xf>
    <xf numFmtId="4" fontId="6" fillId="0" borderId="55" xfId="0" applyNumberFormat="1" applyFont="1" applyFill="1" applyBorder="1" applyAlignment="1">
      <alignment horizontal="right" vertical="center"/>
    </xf>
    <xf numFmtId="166" fontId="6" fillId="0" borderId="32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4" fontId="6" fillId="0" borderId="32" xfId="0" applyNumberFormat="1" applyFont="1" applyFill="1" applyBorder="1" applyAlignment="1">
      <alignment vertical="center"/>
    </xf>
    <xf numFmtId="4" fontId="16" fillId="0" borderId="32" xfId="0" applyNumberFormat="1" applyFont="1" applyFill="1" applyBorder="1" applyAlignment="1">
      <alignment horizontal="center" vertical="center"/>
    </xf>
    <xf numFmtId="4" fontId="6" fillId="0" borderId="32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3" fontId="6" fillId="5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4" fontId="6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11" fillId="5" borderId="27" xfId="0" applyFont="1" applyFill="1" applyBorder="1" applyAlignment="1">
      <alignment vertical="center"/>
    </xf>
    <xf numFmtId="4" fontId="5" fillId="0" borderId="2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1" fillId="5" borderId="30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3" fontId="6" fillId="5" borderId="55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vertical="center"/>
    </xf>
    <xf numFmtId="167" fontId="5" fillId="4" borderId="41" xfId="0" applyNumberFormat="1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vertical="center"/>
    </xf>
    <xf numFmtId="4" fontId="11" fillId="4" borderId="42" xfId="0" applyNumberFormat="1" applyFont="1" applyFill="1" applyBorder="1" applyAlignment="1">
      <alignment vertical="center"/>
    </xf>
    <xf numFmtId="0" fontId="14" fillId="4" borderId="42" xfId="0" applyFont="1" applyFill="1" applyBorder="1" applyAlignment="1">
      <alignment vertical="center"/>
    </xf>
    <xf numFmtId="4" fontId="12" fillId="4" borderId="4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4" fontId="6" fillId="6" borderId="3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4" fontId="6" fillId="6" borderId="2" xfId="0" applyNumberFormat="1" applyFont="1" applyFill="1" applyBorder="1" applyAlignment="1">
      <alignment vertical="center"/>
    </xf>
    <xf numFmtId="4" fontId="16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4" fontId="16" fillId="5" borderId="1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4" fontId="5" fillId="2" borderId="8" xfId="1" applyNumberFormat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vertical="center" wrapText="1"/>
    </xf>
    <xf numFmtId="4" fontId="5" fillId="2" borderId="12" xfId="1" applyNumberFormat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4" fontId="5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vertical="center"/>
    </xf>
    <xf numFmtId="4" fontId="5" fillId="2" borderId="2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vertical="center"/>
    </xf>
    <xf numFmtId="170" fontId="5" fillId="2" borderId="8" xfId="1" applyNumberFormat="1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4" fontId="6" fillId="3" borderId="12" xfId="0" applyNumberFormat="1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4" fontId="10" fillId="4" borderId="2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421020</xdr:colOff>
      <xdr:row>0</xdr:row>
      <xdr:rowOff>152882</xdr:rowOff>
    </xdr:from>
    <xdr:to>
      <xdr:col>6</xdr:col>
      <xdr:colOff>628327</xdr:colOff>
      <xdr:row>1</xdr:row>
      <xdr:rowOff>13130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E4CAC72-0463-4F15-B067-05BCF690D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020" y="152882"/>
          <a:ext cx="6738736" cy="1057677"/>
        </a:xfrm>
        <a:prstGeom prst="rect">
          <a:avLst/>
        </a:prstGeom>
      </xdr:spPr>
    </xdr:pic>
    <xdr:clientData/>
  </xdr:twoCellAnchor>
  <xdr:twoCellAnchor>
    <xdr:from>
      <xdr:col>6</xdr:col>
      <xdr:colOff>843643</xdr:colOff>
      <xdr:row>0</xdr:row>
      <xdr:rowOff>517071</xdr:rowOff>
    </xdr:from>
    <xdr:to>
      <xdr:col>7</xdr:col>
      <xdr:colOff>1561111</xdr:colOff>
      <xdr:row>1</xdr:row>
      <xdr:rowOff>68036</xdr:rowOff>
    </xdr:to>
    <xdr:sp macro="" textlink="">
      <xdr:nvSpPr>
        <xdr:cNvPr id="4" name="Rectángulo redondeado 3"/>
        <xdr:cNvSpPr/>
      </xdr:nvSpPr>
      <xdr:spPr>
        <a:xfrm>
          <a:off x="8137072" y="517071"/>
          <a:ext cx="1601932" cy="748394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LOTE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3"/>
  <sheetViews>
    <sheetView tabSelected="1" view="pageBreakPreview" topLeftCell="A31" zoomScale="70" zoomScaleSheetLayoutView="70" workbookViewId="0">
      <selection activeCell="F33" sqref="F33"/>
    </sheetView>
  </sheetViews>
  <sheetFormatPr baseColWidth="10" defaultColWidth="11.42578125" defaultRowHeight="20.25"/>
  <cols>
    <col min="1" max="1" width="11.42578125" style="1"/>
    <col min="2" max="2" width="7.85546875" style="89" customWidth="1"/>
    <col min="3" max="3" width="52.42578125" style="1" customWidth="1"/>
    <col min="4" max="4" width="10.7109375" style="57" customWidth="1"/>
    <col min="5" max="5" width="13" style="127" customWidth="1"/>
    <col min="6" max="6" width="13.7109375" style="57" customWidth="1"/>
    <col min="7" max="7" width="13.28515625" style="57" customWidth="1"/>
    <col min="8" max="8" width="26" style="58" customWidth="1"/>
    <col min="9" max="9" width="0.42578125" style="1" customWidth="1"/>
    <col min="10" max="10" width="16.42578125" style="1" hidden="1" customWidth="1"/>
    <col min="11" max="11" width="11.42578125" style="1" hidden="1" customWidth="1"/>
    <col min="12" max="12" width="6" style="1" hidden="1" customWidth="1"/>
    <col min="13" max="14" width="11.42578125" style="1" hidden="1" customWidth="1"/>
    <col min="15" max="15" width="11" style="1" hidden="1" customWidth="1"/>
    <col min="16" max="16384" width="11.42578125" style="1"/>
  </cols>
  <sheetData>
    <row r="1" spans="1:19" ht="94.5" customHeight="1">
      <c r="B1" s="83"/>
      <c r="C1" s="3"/>
      <c r="D1" s="42"/>
      <c r="E1" s="109"/>
      <c r="F1" s="42"/>
      <c r="G1" s="42"/>
      <c r="H1" s="43"/>
    </row>
    <row r="2" spans="1:19" ht="23.25" customHeight="1">
      <c r="B2" s="208" t="s">
        <v>68</v>
      </c>
      <c r="C2" s="209"/>
      <c r="D2" s="210"/>
      <c r="E2" s="209"/>
      <c r="F2" s="210"/>
      <c r="G2" s="210"/>
      <c r="H2" s="211"/>
    </row>
    <row r="3" spans="1:19" ht="27.75" customHeight="1" thickBot="1">
      <c r="B3" s="212" t="s">
        <v>12</v>
      </c>
      <c r="C3" s="213"/>
      <c r="D3" s="214" t="s">
        <v>67</v>
      </c>
      <c r="E3" s="215"/>
      <c r="F3" s="214"/>
      <c r="G3" s="214"/>
      <c r="H3" s="216"/>
    </row>
    <row r="4" spans="1:19" ht="24.75" customHeight="1" thickBot="1">
      <c r="B4" s="212" t="s">
        <v>13</v>
      </c>
      <c r="C4" s="213"/>
      <c r="D4" s="217" t="s">
        <v>51</v>
      </c>
      <c r="E4" s="218"/>
      <c r="F4" s="217"/>
      <c r="G4" s="217"/>
      <c r="H4" s="219"/>
    </row>
    <row r="5" spans="1:19" ht="23.25" customHeight="1" thickBot="1">
      <c r="B5" s="212" t="s">
        <v>14</v>
      </c>
      <c r="C5" s="213"/>
      <c r="D5" s="227" t="s">
        <v>50</v>
      </c>
      <c r="E5" s="228"/>
      <c r="F5" s="227"/>
      <c r="G5" s="227"/>
      <c r="H5" s="229"/>
    </row>
    <row r="6" spans="1:19" ht="23.25" customHeight="1" thickBot="1">
      <c r="B6" s="212" t="s">
        <v>15</v>
      </c>
      <c r="C6" s="213"/>
      <c r="D6" s="230" t="s">
        <v>16</v>
      </c>
      <c r="E6" s="231"/>
      <c r="F6" s="230"/>
      <c r="G6" s="230"/>
      <c r="H6" s="232"/>
    </row>
    <row r="7" spans="1:19" ht="23.25" customHeight="1" thickBot="1">
      <c r="B7" s="212" t="s">
        <v>17</v>
      </c>
      <c r="C7" s="213"/>
      <c r="D7" s="233">
        <v>44579</v>
      </c>
      <c r="E7" s="233"/>
      <c r="F7" s="233"/>
      <c r="G7" s="38"/>
      <c r="H7" s="4"/>
    </row>
    <row r="8" spans="1:19" ht="21" thickBot="1">
      <c r="B8" s="84"/>
      <c r="C8" s="5"/>
      <c r="D8" s="39"/>
      <c r="E8" s="110"/>
      <c r="F8" s="39"/>
      <c r="G8" s="39"/>
      <c r="H8" s="40"/>
    </row>
    <row r="9" spans="1:19" s="44" customFormat="1" ht="19.5" thickBot="1">
      <c r="B9" s="31" t="s">
        <v>0</v>
      </c>
      <c r="C9" s="32" t="s">
        <v>1</v>
      </c>
      <c r="D9" s="35" t="s">
        <v>2</v>
      </c>
      <c r="E9" s="111" t="s">
        <v>3</v>
      </c>
      <c r="F9" s="33" t="s">
        <v>4</v>
      </c>
      <c r="G9" s="33" t="s">
        <v>5</v>
      </c>
      <c r="H9" s="32" t="s">
        <v>6</v>
      </c>
    </row>
    <row r="10" spans="1:19" s="145" customFormat="1" ht="19.5" thickBot="1">
      <c r="B10" s="146">
        <v>1</v>
      </c>
      <c r="C10" s="147" t="s">
        <v>35</v>
      </c>
      <c r="D10" s="148"/>
      <c r="E10" s="149"/>
      <c r="F10" s="150"/>
      <c r="G10" s="150"/>
      <c r="H10" s="151"/>
      <c r="J10" s="155"/>
      <c r="K10" s="155"/>
      <c r="L10" s="155"/>
      <c r="M10" s="155"/>
    </row>
    <row r="11" spans="1:19" s="44" customFormat="1" ht="18.75">
      <c r="B11" s="95">
        <f>+B10+0.01</f>
        <v>1.01</v>
      </c>
      <c r="C11" s="96" t="s">
        <v>44</v>
      </c>
      <c r="D11" s="97">
        <v>1</v>
      </c>
      <c r="E11" s="112" t="s">
        <v>36</v>
      </c>
      <c r="F11" s="98"/>
      <c r="G11" s="99"/>
      <c r="H11" s="21"/>
      <c r="J11" s="194"/>
      <c r="K11" s="11"/>
      <c r="L11" s="11"/>
      <c r="M11" s="11"/>
    </row>
    <row r="12" spans="1:19" s="44" customFormat="1" ht="18.75">
      <c r="B12" s="6">
        <f>+B11+0.01</f>
        <v>1.02</v>
      </c>
      <c r="C12" s="7" t="s">
        <v>47</v>
      </c>
      <c r="D12" s="63">
        <v>1</v>
      </c>
      <c r="E12" s="113" t="s">
        <v>48</v>
      </c>
      <c r="F12" s="19"/>
      <c r="G12" s="100"/>
      <c r="H12" s="21"/>
      <c r="J12" s="11"/>
      <c r="K12" s="11"/>
      <c r="L12" s="11"/>
      <c r="M12" s="11"/>
    </row>
    <row r="13" spans="1:19" s="44" customFormat="1" ht="19.5" thickBot="1">
      <c r="B13" s="85"/>
      <c r="C13" s="29"/>
      <c r="D13" s="53"/>
      <c r="E13" s="114"/>
      <c r="F13" s="53"/>
      <c r="G13" s="90"/>
      <c r="H13" s="28"/>
      <c r="J13" s="11"/>
      <c r="K13" s="11"/>
      <c r="L13" s="11"/>
      <c r="M13" s="11"/>
    </row>
    <row r="14" spans="1:19" s="155" customFormat="1" ht="19.5" thickBot="1">
      <c r="B14" s="146">
        <v>2</v>
      </c>
      <c r="C14" s="147" t="s">
        <v>57</v>
      </c>
      <c r="D14" s="148"/>
      <c r="E14" s="152"/>
      <c r="F14" s="153"/>
      <c r="G14" s="154"/>
      <c r="H14" s="154"/>
    </row>
    <row r="15" spans="1:19" s="156" customFormat="1" ht="19.5" thickBot="1">
      <c r="B15" s="186" t="s">
        <v>33</v>
      </c>
      <c r="C15" s="187" t="s">
        <v>28</v>
      </c>
      <c r="D15" s="188"/>
      <c r="E15" s="189"/>
      <c r="F15" s="190"/>
      <c r="G15" s="191"/>
      <c r="H15" s="185"/>
      <c r="J15" s="155"/>
      <c r="K15" s="155"/>
      <c r="L15" s="155"/>
      <c r="M15" s="155"/>
      <c r="N15" s="155"/>
      <c r="O15" s="155"/>
      <c r="P15" s="155"/>
      <c r="Q15" s="155"/>
      <c r="R15" s="155"/>
      <c r="S15" s="155"/>
    </row>
    <row r="16" spans="1:19" s="44" customFormat="1" ht="18.75">
      <c r="A16" s="47"/>
      <c r="B16" s="157">
        <f>+B14+0.01</f>
        <v>2.0099999999999998</v>
      </c>
      <c r="C16" s="158" t="s">
        <v>52</v>
      </c>
      <c r="D16" s="69">
        <v>660</v>
      </c>
      <c r="E16" s="121" t="s">
        <v>11</v>
      </c>
      <c r="F16" s="70"/>
      <c r="G16" s="93"/>
      <c r="H16" s="21"/>
      <c r="M16" s="11"/>
      <c r="N16" s="11"/>
      <c r="O16" s="11"/>
      <c r="P16" s="11"/>
      <c r="Q16" s="11"/>
      <c r="R16" s="11"/>
      <c r="S16" s="11"/>
    </row>
    <row r="17" spans="1:18" s="44" customFormat="1" ht="37.5">
      <c r="A17" s="47"/>
      <c r="B17" s="6">
        <f>+B16+0.01</f>
        <v>2.0199999999999996</v>
      </c>
      <c r="C17" s="7" t="s">
        <v>64</v>
      </c>
      <c r="D17" s="62">
        <f>ROUND(660*0.3*0.5,2)</f>
        <v>99</v>
      </c>
      <c r="E17" s="115" t="s">
        <v>30</v>
      </c>
      <c r="F17" s="70"/>
      <c r="G17" s="93"/>
      <c r="H17" s="21"/>
      <c r="I17" s="11"/>
      <c r="J17" s="94"/>
      <c r="K17" s="11"/>
      <c r="L17" s="11"/>
      <c r="M17" s="11"/>
      <c r="N17" s="11"/>
      <c r="O17" s="11"/>
      <c r="P17" s="11"/>
      <c r="Q17" s="11"/>
      <c r="R17" s="11"/>
    </row>
    <row r="18" spans="1:18" s="44" customFormat="1" ht="18.75">
      <c r="A18" s="47"/>
      <c r="B18" s="6">
        <f t="shared" ref="B18:B20" si="0">+B17+0.01</f>
        <v>2.0299999999999994</v>
      </c>
      <c r="C18" s="7" t="s">
        <v>53</v>
      </c>
      <c r="D18" s="62">
        <v>66</v>
      </c>
      <c r="E18" s="115" t="s">
        <v>30</v>
      </c>
      <c r="F18" s="70"/>
      <c r="G18" s="93"/>
      <c r="H18" s="2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44" customFormat="1" ht="37.5">
      <c r="A19" s="47"/>
      <c r="B19" s="6">
        <f t="shared" si="0"/>
        <v>2.0399999999999991</v>
      </c>
      <c r="C19" s="7" t="s">
        <v>54</v>
      </c>
      <c r="D19" s="62">
        <f>ROUND(D17*1.2,2)</f>
        <v>118.8</v>
      </c>
      <c r="E19" s="115" t="s">
        <v>30</v>
      </c>
      <c r="F19" s="70"/>
      <c r="G19" s="93"/>
      <c r="H19" s="21"/>
      <c r="I19" s="193"/>
      <c r="J19" s="193"/>
      <c r="K19" s="193"/>
      <c r="L19" s="193"/>
      <c r="M19" s="11"/>
      <c r="N19" s="11"/>
      <c r="O19" s="11"/>
      <c r="P19" s="11"/>
      <c r="Q19" s="11"/>
      <c r="R19" s="11"/>
    </row>
    <row r="20" spans="1:18" s="44" customFormat="1" ht="37.5">
      <c r="A20" s="47"/>
      <c r="B20" s="6">
        <f t="shared" si="0"/>
        <v>2.0499999999999989</v>
      </c>
      <c r="C20" s="7" t="s">
        <v>55</v>
      </c>
      <c r="D20" s="62">
        <f>D16</f>
        <v>660</v>
      </c>
      <c r="E20" s="115" t="s">
        <v>11</v>
      </c>
      <c r="F20" s="70"/>
      <c r="G20" s="93"/>
      <c r="H20" s="21"/>
      <c r="M20" s="11"/>
      <c r="N20" s="11"/>
      <c r="O20" s="11"/>
      <c r="P20" s="11"/>
      <c r="Q20" s="11"/>
      <c r="R20" s="11"/>
    </row>
    <row r="21" spans="1:18" s="44" customFormat="1" ht="19.5" thickBot="1">
      <c r="A21" s="47"/>
      <c r="B21" s="101"/>
      <c r="C21" s="102"/>
      <c r="D21" s="103"/>
      <c r="E21" s="116"/>
      <c r="F21" s="104"/>
      <c r="G21" s="105"/>
      <c r="H21" s="21"/>
      <c r="I21" s="106" t="s">
        <v>49</v>
      </c>
    </row>
    <row r="22" spans="1:18" s="145" customFormat="1" ht="19.5" thickBot="1">
      <c r="B22" s="186" t="s">
        <v>34</v>
      </c>
      <c r="C22" s="187" t="s">
        <v>37</v>
      </c>
      <c r="D22" s="188"/>
      <c r="E22" s="189"/>
      <c r="F22" s="190"/>
      <c r="G22" s="190"/>
      <c r="H22" s="185"/>
      <c r="I22" s="159" t="s">
        <v>38</v>
      </c>
      <c r="J22" s="160" t="s">
        <v>39</v>
      </c>
      <c r="K22" s="160" t="s">
        <v>40</v>
      </c>
      <c r="L22" s="160" t="s">
        <v>41</v>
      </c>
      <c r="M22" s="160"/>
    </row>
    <row r="23" spans="1:18" s="44" customFormat="1" ht="18.75">
      <c r="B23" s="6">
        <f>+B20+0.01</f>
        <v>2.0599999999999987</v>
      </c>
      <c r="C23" s="7" t="s">
        <v>56</v>
      </c>
      <c r="D23" s="62">
        <f>+ROUND(I23*J23*K23,2)</f>
        <v>132</v>
      </c>
      <c r="E23" s="115" t="s">
        <v>30</v>
      </c>
      <c r="F23" s="8"/>
      <c r="G23" s="9"/>
      <c r="H23" s="10"/>
      <c r="I23" s="48">
        <v>660</v>
      </c>
      <c r="J23" s="23">
        <v>1</v>
      </c>
      <c r="K23" s="23">
        <v>0.2</v>
      </c>
      <c r="L23" s="23">
        <v>0.1</v>
      </c>
      <c r="M23" s="20"/>
    </row>
    <row r="24" spans="1:18" s="44" customFormat="1" ht="56.25">
      <c r="A24" s="47"/>
      <c r="B24" s="6">
        <f t="shared" ref="B24:B26" si="1">+B23+0.01</f>
        <v>2.0699999999999985</v>
      </c>
      <c r="C24" s="7" t="s">
        <v>42</v>
      </c>
      <c r="D24" s="62">
        <f>+ROUND(I23*J23*L23,2)</f>
        <v>66</v>
      </c>
      <c r="E24" s="115" t="s">
        <v>30</v>
      </c>
      <c r="F24" s="8"/>
      <c r="G24" s="9"/>
      <c r="H24" s="10"/>
    </row>
    <row r="25" spans="1:18" s="44" customFormat="1" ht="37.5">
      <c r="B25" s="6">
        <f t="shared" si="1"/>
        <v>2.0799999999999983</v>
      </c>
      <c r="C25" s="7" t="s">
        <v>29</v>
      </c>
      <c r="D25" s="62">
        <f>+ROUND(D23*1.2,2)</f>
        <v>158.4</v>
      </c>
      <c r="E25" s="115" t="s">
        <v>30</v>
      </c>
      <c r="F25" s="8"/>
      <c r="G25" s="9"/>
      <c r="H25" s="10"/>
    </row>
    <row r="26" spans="1:18" s="44" customFormat="1" ht="37.5">
      <c r="A26" s="47"/>
      <c r="B26" s="6">
        <f t="shared" si="1"/>
        <v>2.0899999999999981</v>
      </c>
      <c r="C26" s="7" t="s">
        <v>46</v>
      </c>
      <c r="D26" s="62">
        <f>+ROUND(I23*J23,2)</f>
        <v>660</v>
      </c>
      <c r="E26" s="115" t="s">
        <v>10</v>
      </c>
      <c r="F26" s="8"/>
      <c r="G26" s="9"/>
      <c r="H26" s="10"/>
    </row>
    <row r="27" spans="1:18" s="44" customFormat="1" ht="19.5" thickBot="1">
      <c r="B27" s="107"/>
      <c r="C27" s="65"/>
      <c r="D27" s="66"/>
      <c r="E27" s="117"/>
      <c r="F27" s="66"/>
      <c r="G27" s="108"/>
      <c r="H27" s="21"/>
    </row>
    <row r="28" spans="1:18" s="44" customFormat="1" ht="19.5" thickBot="1">
      <c r="B28" s="146">
        <v>3</v>
      </c>
      <c r="C28" s="147" t="s">
        <v>58</v>
      </c>
      <c r="D28" s="148"/>
      <c r="E28" s="152"/>
      <c r="F28" s="153"/>
      <c r="G28" s="153"/>
      <c r="H28" s="154"/>
    </row>
    <row r="29" spans="1:18" s="44" customFormat="1" ht="19.5" thickBot="1">
      <c r="B29" s="186" t="s">
        <v>33</v>
      </c>
      <c r="C29" s="187" t="s">
        <v>28</v>
      </c>
      <c r="D29" s="188"/>
      <c r="E29" s="189"/>
      <c r="F29" s="190"/>
      <c r="G29" s="190"/>
      <c r="H29" s="185"/>
    </row>
    <row r="30" spans="1:18" s="44" customFormat="1" ht="18.75">
      <c r="A30" s="47"/>
      <c r="B30" s="6">
        <f>+B28+0.01</f>
        <v>3.01</v>
      </c>
      <c r="C30" s="7" t="s">
        <v>52</v>
      </c>
      <c r="D30" s="62">
        <v>117.6</v>
      </c>
      <c r="E30" s="115" t="s">
        <v>11</v>
      </c>
      <c r="F30" s="8"/>
      <c r="G30" s="9"/>
      <c r="H30" s="10"/>
    </row>
    <row r="31" spans="1:18" s="44" customFormat="1" ht="35.25" customHeight="1">
      <c r="A31" s="47"/>
      <c r="B31" s="6">
        <f>+B30+0.01</f>
        <v>3.0199999999999996</v>
      </c>
      <c r="C31" s="7" t="s">
        <v>65</v>
      </c>
      <c r="D31" s="62">
        <f>+ROUND(D30*0.5*0.2,2)</f>
        <v>11.76</v>
      </c>
      <c r="E31" s="115" t="s">
        <v>30</v>
      </c>
      <c r="F31" s="8"/>
      <c r="G31" s="9"/>
      <c r="H31" s="10"/>
    </row>
    <row r="32" spans="1:18" s="44" customFormat="1" ht="18.75">
      <c r="A32" s="47"/>
      <c r="B32" s="6">
        <f t="shared" ref="B32:B34" si="2">+B31+0.01</f>
        <v>3.0299999999999994</v>
      </c>
      <c r="C32" s="7" t="s">
        <v>66</v>
      </c>
      <c r="D32" s="62">
        <f>+ROUND(D30*0.5*0.2,2)</f>
        <v>11.76</v>
      </c>
      <c r="E32" s="115" t="s">
        <v>30</v>
      </c>
      <c r="F32" s="8"/>
      <c r="G32" s="9"/>
      <c r="H32" s="10"/>
    </row>
    <row r="33" spans="1:13" s="44" customFormat="1" ht="37.5">
      <c r="A33" s="47"/>
      <c r="B33" s="6">
        <f t="shared" si="2"/>
        <v>3.0399999999999991</v>
      </c>
      <c r="C33" s="7" t="s">
        <v>54</v>
      </c>
      <c r="D33" s="62">
        <f>+ROUND((D31)*1.2,2)</f>
        <v>14.11</v>
      </c>
      <c r="E33" s="115" t="s">
        <v>30</v>
      </c>
      <c r="F33" s="8"/>
      <c r="G33" s="9"/>
      <c r="H33" s="10"/>
    </row>
    <row r="34" spans="1:13" s="44" customFormat="1" ht="38.25" thickBot="1">
      <c r="A34" s="47"/>
      <c r="B34" s="6">
        <f t="shared" si="2"/>
        <v>3.0499999999999989</v>
      </c>
      <c r="C34" s="7" t="s">
        <v>55</v>
      </c>
      <c r="D34" s="62">
        <f>+ROUND(D30,2)</f>
        <v>117.6</v>
      </c>
      <c r="E34" s="115" t="s">
        <v>11</v>
      </c>
      <c r="F34" s="8"/>
      <c r="G34" s="9"/>
      <c r="H34" s="10"/>
    </row>
    <row r="35" spans="1:13" s="44" customFormat="1" ht="19.5" thickBot="1">
      <c r="B35" s="85"/>
      <c r="C35" s="29"/>
      <c r="D35" s="53"/>
      <c r="E35" s="114"/>
      <c r="F35" s="53"/>
      <c r="G35" s="90"/>
      <c r="H35" s="28"/>
      <c r="I35" s="75"/>
      <c r="J35" s="75" t="s">
        <v>49</v>
      </c>
      <c r="K35" s="82"/>
      <c r="L35" s="82"/>
      <c r="M35" s="68"/>
    </row>
    <row r="36" spans="1:13" s="44" customFormat="1" ht="19.5" thickBot="1">
      <c r="B36" s="186" t="s">
        <v>34</v>
      </c>
      <c r="C36" s="187" t="s">
        <v>37</v>
      </c>
      <c r="D36" s="188"/>
      <c r="E36" s="189"/>
      <c r="F36" s="190"/>
      <c r="G36" s="190"/>
      <c r="H36" s="192"/>
      <c r="I36" s="46" t="s">
        <v>38</v>
      </c>
      <c r="J36" s="22" t="s">
        <v>39</v>
      </c>
      <c r="K36" s="22" t="s">
        <v>40</v>
      </c>
      <c r="L36" s="22" t="s">
        <v>41</v>
      </c>
      <c r="M36" s="22"/>
    </row>
    <row r="37" spans="1:13" s="44" customFormat="1" ht="18.75">
      <c r="B37" s="6">
        <f>+B34+0.01</f>
        <v>3.0599999999999987</v>
      </c>
      <c r="C37" s="7" t="s">
        <v>59</v>
      </c>
      <c r="D37" s="62">
        <f>ROUND(I37*J37*K37,2)</f>
        <v>23.52</v>
      </c>
      <c r="E37" s="115" t="s">
        <v>30</v>
      </c>
      <c r="F37" s="8"/>
      <c r="G37" s="9"/>
      <c r="H37" s="138"/>
      <c r="I37" s="49">
        <v>117.6</v>
      </c>
      <c r="J37" s="50">
        <v>1</v>
      </c>
      <c r="K37" s="50">
        <v>0.2</v>
      </c>
      <c r="L37" s="50">
        <v>0.1</v>
      </c>
      <c r="M37" s="50"/>
    </row>
    <row r="38" spans="1:13" s="44" customFormat="1" ht="56.25">
      <c r="A38" s="47"/>
      <c r="B38" s="6">
        <f t="shared" ref="B38:B39" si="3">+B37+0.01</f>
        <v>3.0699999999999985</v>
      </c>
      <c r="C38" s="7" t="s">
        <v>42</v>
      </c>
      <c r="D38" s="62">
        <f>+ROUND(I37*J37*L37,2)</f>
        <v>11.76</v>
      </c>
      <c r="E38" s="115" t="s">
        <v>30</v>
      </c>
      <c r="F38" s="8"/>
      <c r="G38" s="9"/>
      <c r="H38" s="10"/>
    </row>
    <row r="39" spans="1:13" s="44" customFormat="1" ht="37.5">
      <c r="B39" s="6">
        <f t="shared" si="3"/>
        <v>3.0799999999999983</v>
      </c>
      <c r="C39" s="7" t="s">
        <v>29</v>
      </c>
      <c r="D39" s="62">
        <f>+ROUND(D37*1.2,2)</f>
        <v>28.22</v>
      </c>
      <c r="E39" s="115" t="s">
        <v>30</v>
      </c>
      <c r="F39" s="8"/>
      <c r="G39" s="9"/>
      <c r="H39" s="10"/>
    </row>
    <row r="40" spans="1:13" s="44" customFormat="1" ht="37.5">
      <c r="A40" s="47"/>
      <c r="B40" s="132">
        <f>+B39+0.01</f>
        <v>3.0899999999999981</v>
      </c>
      <c r="C40" s="133" t="s">
        <v>46</v>
      </c>
      <c r="D40" s="134">
        <f>+ROUND(I37*J37,2)</f>
        <v>117.6</v>
      </c>
      <c r="E40" s="135" t="s">
        <v>10</v>
      </c>
      <c r="F40" s="136"/>
      <c r="G40" s="137"/>
      <c r="H40" s="10"/>
    </row>
    <row r="41" spans="1:13" s="44" customFormat="1" ht="19.5" thickBot="1">
      <c r="B41" s="139"/>
      <c r="C41" s="140"/>
      <c r="D41" s="141"/>
      <c r="E41" s="142"/>
      <c r="F41" s="143"/>
      <c r="G41" s="144"/>
      <c r="H41" s="10"/>
    </row>
    <row r="42" spans="1:13" s="44" customFormat="1" ht="19.5" thickBot="1">
      <c r="B42" s="161">
        <v>4</v>
      </c>
      <c r="C42" s="195" t="s">
        <v>60</v>
      </c>
      <c r="D42" s="148"/>
      <c r="E42" s="152"/>
      <c r="F42" s="153"/>
      <c r="G42" s="153"/>
      <c r="H42" s="154"/>
    </row>
    <row r="43" spans="1:13" s="44" customFormat="1" ht="19.5" thickBot="1">
      <c r="B43" s="186" t="s">
        <v>33</v>
      </c>
      <c r="C43" s="187" t="s">
        <v>28</v>
      </c>
      <c r="D43" s="188"/>
      <c r="E43" s="189"/>
      <c r="F43" s="190"/>
      <c r="G43" s="190"/>
      <c r="H43" s="185"/>
    </row>
    <row r="44" spans="1:13" s="44" customFormat="1" ht="18.75">
      <c r="B44" s="129">
        <f>B42+0.01</f>
        <v>4.01</v>
      </c>
      <c r="C44" s="46" t="s">
        <v>31</v>
      </c>
      <c r="D44" s="51">
        <v>551.4</v>
      </c>
      <c r="E44" s="118" t="s">
        <v>11</v>
      </c>
      <c r="F44" s="52"/>
      <c r="G44" s="91"/>
      <c r="H44" s="21"/>
    </row>
    <row r="45" spans="1:13" s="44" customFormat="1" ht="37.5">
      <c r="B45" s="129">
        <f t="shared" ref="B45:B54" si="4">B44+0.01</f>
        <v>4.0199999999999996</v>
      </c>
      <c r="C45" s="27" t="s">
        <v>61</v>
      </c>
      <c r="D45" s="51">
        <f>ROUND(D44*0.5*0.3,2)</f>
        <v>82.71</v>
      </c>
      <c r="E45" s="119" t="s">
        <v>30</v>
      </c>
      <c r="F45" s="51"/>
      <c r="G45" s="91"/>
      <c r="H45" s="21"/>
    </row>
    <row r="46" spans="1:13" s="44" customFormat="1" ht="37.5">
      <c r="B46" s="129">
        <f t="shared" si="4"/>
        <v>4.0299999999999994</v>
      </c>
      <c r="C46" s="27" t="s">
        <v>29</v>
      </c>
      <c r="D46" s="51">
        <f>ROUND(D45*1.2,2)</f>
        <v>99.25</v>
      </c>
      <c r="E46" s="119" t="s">
        <v>30</v>
      </c>
      <c r="F46" s="51"/>
      <c r="G46" s="91"/>
      <c r="H46" s="21"/>
    </row>
    <row r="47" spans="1:13" s="44" customFormat="1" ht="18.75">
      <c r="B47" s="129">
        <f t="shared" si="4"/>
        <v>4.0399999999999991</v>
      </c>
      <c r="C47" s="26" t="s">
        <v>63</v>
      </c>
      <c r="D47" s="51">
        <f>ROUND(D44*0.5*0.3,2)</f>
        <v>82.71</v>
      </c>
      <c r="E47" s="119" t="s">
        <v>30</v>
      </c>
      <c r="F47" s="51"/>
      <c r="G47" s="91"/>
      <c r="H47" s="21"/>
    </row>
    <row r="48" spans="1:13" s="44" customFormat="1" ht="57" thickBot="1">
      <c r="B48" s="129">
        <f t="shared" si="4"/>
        <v>4.0499999999999989</v>
      </c>
      <c r="C48" s="80" t="s">
        <v>45</v>
      </c>
      <c r="D48" s="66">
        <f>D44</f>
        <v>551.4</v>
      </c>
      <c r="E48" s="120" t="s">
        <v>11</v>
      </c>
      <c r="F48" s="66"/>
      <c r="G48" s="92"/>
      <c r="H48" s="21"/>
    </row>
    <row r="49" spans="2:13" s="44" customFormat="1" ht="19.5" thickBot="1">
      <c r="B49" s="128"/>
      <c r="C49" s="81"/>
      <c r="D49" s="53"/>
      <c r="E49" s="114"/>
      <c r="F49" s="53"/>
      <c r="G49" s="90"/>
      <c r="H49" s="21"/>
      <c r="I49" s="78"/>
      <c r="J49" s="77" t="s">
        <v>49</v>
      </c>
      <c r="K49" s="78"/>
      <c r="L49" s="79"/>
    </row>
    <row r="50" spans="2:13" s="44" customFormat="1" ht="19.5" thickBot="1">
      <c r="B50" s="186" t="s">
        <v>34</v>
      </c>
      <c r="C50" s="187" t="s">
        <v>37</v>
      </c>
      <c r="D50" s="188"/>
      <c r="E50" s="189"/>
      <c r="F50" s="190"/>
      <c r="G50" s="190"/>
      <c r="H50" s="185"/>
      <c r="I50" s="76" t="s">
        <v>38</v>
      </c>
      <c r="J50" s="74" t="s">
        <v>39</v>
      </c>
      <c r="K50" s="74" t="s">
        <v>40</v>
      </c>
      <c r="L50" s="74" t="s">
        <v>41</v>
      </c>
      <c r="M50" s="54"/>
    </row>
    <row r="51" spans="2:13" s="44" customFormat="1" ht="18.75">
      <c r="B51" s="129">
        <f>B48+0.01</f>
        <v>4.0599999999999987</v>
      </c>
      <c r="C51" s="46" t="s">
        <v>62</v>
      </c>
      <c r="D51" s="52">
        <f>ROUND(I51*J51*K51,2)</f>
        <v>100</v>
      </c>
      <c r="E51" s="118" t="s">
        <v>30</v>
      </c>
      <c r="F51" s="52"/>
      <c r="G51" s="91"/>
      <c r="H51" s="21"/>
      <c r="I51" s="55">
        <v>500</v>
      </c>
      <c r="J51" s="50">
        <v>1</v>
      </c>
      <c r="K51" s="50">
        <v>0.2</v>
      </c>
      <c r="L51" s="50">
        <v>0.1</v>
      </c>
      <c r="M51" s="54"/>
    </row>
    <row r="52" spans="2:13" s="44" customFormat="1" ht="56.25">
      <c r="B52" s="129">
        <f t="shared" si="4"/>
        <v>4.0699999999999985</v>
      </c>
      <c r="C52" s="27" t="s">
        <v>42</v>
      </c>
      <c r="D52" s="51">
        <f>ROUND(I51*J51*L51,2)</f>
        <v>50</v>
      </c>
      <c r="E52" s="119" t="s">
        <v>30</v>
      </c>
      <c r="F52" s="51"/>
      <c r="G52" s="91"/>
      <c r="H52" s="21"/>
    </row>
    <row r="53" spans="2:13" s="44" customFormat="1" ht="37.5">
      <c r="B53" s="129">
        <f t="shared" si="4"/>
        <v>4.0799999999999983</v>
      </c>
      <c r="C53" s="27" t="s">
        <v>29</v>
      </c>
      <c r="D53" s="51">
        <f>ROUND(D51*1.2,2)</f>
        <v>120</v>
      </c>
      <c r="E53" s="119" t="s">
        <v>30</v>
      </c>
      <c r="F53" s="51"/>
      <c r="G53" s="91"/>
      <c r="H53" s="21"/>
      <c r="M53" s="11"/>
    </row>
    <row r="54" spans="2:13" s="44" customFormat="1" ht="37.5">
      <c r="B54" s="129">
        <f t="shared" si="4"/>
        <v>4.0899999999999981</v>
      </c>
      <c r="C54" s="80" t="s">
        <v>46</v>
      </c>
      <c r="D54" s="66">
        <f>ROUND(I51*J51,2)</f>
        <v>500</v>
      </c>
      <c r="E54" s="120" t="s">
        <v>10</v>
      </c>
      <c r="F54" s="66"/>
      <c r="G54" s="92"/>
      <c r="H54" s="21"/>
    </row>
    <row r="55" spans="2:13" s="44" customFormat="1" ht="19.5" thickBot="1">
      <c r="B55" s="107"/>
      <c r="C55" s="45"/>
      <c r="D55" s="66"/>
      <c r="E55" s="117"/>
      <c r="F55" s="66"/>
      <c r="G55" s="66"/>
      <c r="H55" s="130"/>
    </row>
    <row r="56" spans="2:13" ht="19.5" thickBot="1">
      <c r="B56" s="146">
        <v>5</v>
      </c>
      <c r="C56" s="147" t="s">
        <v>43</v>
      </c>
      <c r="D56" s="148"/>
      <c r="E56" s="196"/>
      <c r="F56" s="153"/>
      <c r="G56" s="154"/>
      <c r="H56" s="162"/>
    </row>
    <row r="57" spans="2:13" ht="19.5" thickBot="1">
      <c r="B57" s="86">
        <f t="shared" ref="B57" si="5">+B56+0.01</f>
        <v>5.01</v>
      </c>
      <c r="C57" s="24" t="s">
        <v>8</v>
      </c>
      <c r="D57" s="51">
        <v>1</v>
      </c>
      <c r="E57" s="118" t="s">
        <v>32</v>
      </c>
      <c r="F57" s="52"/>
      <c r="G57" s="25"/>
      <c r="H57" s="71"/>
    </row>
    <row r="58" spans="2:13" ht="21" thickBot="1">
      <c r="B58" s="107"/>
      <c r="C58" s="65"/>
      <c r="D58" s="66"/>
      <c r="E58" s="122"/>
      <c r="F58" s="65"/>
      <c r="G58" s="67"/>
      <c r="H58" s="56"/>
    </row>
    <row r="59" spans="2:13" ht="19.5" thickBot="1">
      <c r="B59" s="163"/>
      <c r="C59" s="164"/>
      <c r="D59" s="165"/>
      <c r="E59" s="166"/>
      <c r="F59" s="167" t="s">
        <v>18</v>
      </c>
      <c r="G59" s="167"/>
      <c r="H59" s="168">
        <f>SUM(H13:H57)</f>
        <v>0</v>
      </c>
      <c r="I59" s="57"/>
    </row>
    <row r="60" spans="2:13" ht="21" thickBot="1">
      <c r="B60" s="234"/>
      <c r="C60" s="235"/>
      <c r="D60" s="236"/>
      <c r="E60" s="237"/>
      <c r="F60" s="236"/>
      <c r="G60" s="236"/>
      <c r="H60" s="72"/>
    </row>
    <row r="61" spans="2:13" ht="19.5" thickBot="1">
      <c r="B61" s="169">
        <v>6</v>
      </c>
      <c r="C61" s="170" t="s">
        <v>9</v>
      </c>
      <c r="D61" s="171"/>
      <c r="E61" s="172"/>
      <c r="F61" s="173"/>
      <c r="G61" s="174"/>
      <c r="H61" s="175"/>
    </row>
    <row r="62" spans="2:13" ht="18.75">
      <c r="B62" s="6">
        <f t="shared" ref="B62:B70" si="6">+B61+0.01</f>
        <v>6.01</v>
      </c>
      <c r="C62" s="12" t="s">
        <v>19</v>
      </c>
      <c r="D62" s="36"/>
      <c r="E62" s="123">
        <v>0.1</v>
      </c>
      <c r="F62" s="36"/>
      <c r="G62" s="180"/>
      <c r="H62" s="182"/>
    </row>
    <row r="63" spans="2:13" ht="18.75">
      <c r="B63" s="6">
        <f t="shared" si="6"/>
        <v>6.02</v>
      </c>
      <c r="C63" s="13" t="s">
        <v>20</v>
      </c>
      <c r="D63" s="37"/>
      <c r="E63" s="124">
        <v>0.03</v>
      </c>
      <c r="F63" s="37"/>
      <c r="G63" s="180"/>
      <c r="H63" s="183"/>
    </row>
    <row r="64" spans="2:13" ht="18.75">
      <c r="B64" s="6">
        <f t="shared" si="6"/>
        <v>6.0299999999999994</v>
      </c>
      <c r="C64" s="13" t="s">
        <v>21</v>
      </c>
      <c r="D64" s="37"/>
      <c r="E64" s="124">
        <v>2.5000000000000001E-2</v>
      </c>
      <c r="F64" s="37"/>
      <c r="G64" s="180"/>
      <c r="H64" s="184"/>
    </row>
    <row r="65" spans="1:8" ht="18.75">
      <c r="B65" s="6">
        <f t="shared" si="6"/>
        <v>6.0399999999999991</v>
      </c>
      <c r="C65" s="13" t="s">
        <v>22</v>
      </c>
      <c r="D65" s="37"/>
      <c r="E65" s="124">
        <v>0.05</v>
      </c>
      <c r="F65" s="37"/>
      <c r="G65" s="180"/>
      <c r="H65" s="184"/>
    </row>
    <row r="66" spans="1:8" ht="18.75">
      <c r="B66" s="6">
        <f t="shared" si="6"/>
        <v>6.0499999999999989</v>
      </c>
      <c r="C66" s="13" t="s">
        <v>23</v>
      </c>
      <c r="D66" s="37"/>
      <c r="E66" s="124">
        <v>0.05</v>
      </c>
      <c r="F66" s="37"/>
      <c r="G66" s="180"/>
      <c r="H66" s="184"/>
    </row>
    <row r="67" spans="1:8" ht="18.75">
      <c r="B67" s="6">
        <f t="shared" si="6"/>
        <v>6.0599999999999987</v>
      </c>
      <c r="C67" s="13" t="s">
        <v>24</v>
      </c>
      <c r="D67" s="37"/>
      <c r="E67" s="124">
        <v>0.04</v>
      </c>
      <c r="F67" s="37"/>
      <c r="G67" s="180"/>
      <c r="H67" s="184"/>
    </row>
    <row r="68" spans="1:8" ht="37.5">
      <c r="B68" s="6">
        <f t="shared" si="6"/>
        <v>6.0699999999999985</v>
      </c>
      <c r="C68" s="14" t="s">
        <v>25</v>
      </c>
      <c r="D68" s="37"/>
      <c r="E68" s="124">
        <v>0.01</v>
      </c>
      <c r="F68" s="37"/>
      <c r="G68" s="180"/>
      <c r="H68" s="184"/>
    </row>
    <row r="69" spans="1:8" ht="19.5" thickBot="1">
      <c r="B69" s="6">
        <f t="shared" si="6"/>
        <v>6.0799999999999983</v>
      </c>
      <c r="C69" s="13" t="s">
        <v>26</v>
      </c>
      <c r="D69" s="37"/>
      <c r="E69" s="124">
        <v>1E-3</v>
      </c>
      <c r="F69" s="37"/>
      <c r="G69" s="180"/>
      <c r="H69" s="183"/>
    </row>
    <row r="70" spans="1:8" ht="19.5" thickBot="1">
      <c r="B70" s="179">
        <f t="shared" si="6"/>
        <v>6.0899999999999981</v>
      </c>
      <c r="C70" s="13" t="s">
        <v>27</v>
      </c>
      <c r="D70" s="37"/>
      <c r="E70" s="124">
        <v>0.18</v>
      </c>
      <c r="F70" s="37"/>
      <c r="G70" s="181"/>
      <c r="H70" s="61"/>
    </row>
    <row r="71" spans="1:8" s="2" customFormat="1">
      <c r="B71" s="193"/>
      <c r="C71" s="11"/>
      <c r="D71" s="176"/>
      <c r="E71" s="177"/>
      <c r="F71" s="11"/>
      <c r="G71" s="11"/>
      <c r="H71" s="178"/>
    </row>
    <row r="72" spans="1:8" ht="21" thickBot="1">
      <c r="B72" s="87"/>
      <c r="C72" s="59"/>
      <c r="D72" s="60"/>
      <c r="E72" s="125"/>
      <c r="F72" s="60"/>
      <c r="G72" s="73"/>
      <c r="H72" s="131"/>
    </row>
    <row r="73" spans="1:8" ht="21" thickBot="1">
      <c r="B73" s="238" t="s">
        <v>7</v>
      </c>
      <c r="C73" s="239"/>
      <c r="D73" s="240"/>
      <c r="E73" s="239"/>
      <c r="F73" s="240"/>
      <c r="G73" s="240"/>
      <c r="H73" s="41"/>
    </row>
    <row r="74" spans="1:8" ht="18.75">
      <c r="B74" s="88"/>
      <c r="C74" s="15"/>
      <c r="D74" s="34"/>
      <c r="E74" s="126"/>
      <c r="F74" s="64"/>
      <c r="G74" s="200"/>
      <c r="H74" s="16"/>
    </row>
    <row r="75" spans="1:8" ht="18.75">
      <c r="B75" s="88"/>
      <c r="C75" s="15"/>
      <c r="D75" s="34"/>
      <c r="E75" s="126"/>
      <c r="F75" s="30"/>
      <c r="G75" s="30"/>
      <c r="H75" s="17"/>
    </row>
    <row r="76" spans="1:8" ht="18.75">
      <c r="B76" s="88"/>
      <c r="C76" s="18"/>
      <c r="D76" s="197"/>
      <c r="E76" s="198"/>
      <c r="F76" s="198"/>
      <c r="G76" s="198"/>
      <c r="H76" s="201"/>
    </row>
    <row r="77" spans="1:8" ht="18.75">
      <c r="B77" s="88"/>
      <c r="C77" s="15"/>
      <c r="D77" s="34"/>
      <c r="E77" s="205"/>
      <c r="F77" s="206"/>
      <c r="G77" s="207"/>
      <c r="H77" s="17"/>
    </row>
    <row r="78" spans="1:8" ht="18.75">
      <c r="B78" s="88"/>
      <c r="C78" s="15"/>
      <c r="D78" s="34"/>
      <c r="E78" s="224"/>
      <c r="F78" s="225"/>
      <c r="G78" s="226"/>
      <c r="H78" s="201"/>
    </row>
    <row r="79" spans="1:8" ht="18.75">
      <c r="B79" s="199"/>
      <c r="C79" s="200"/>
      <c r="D79" s="200"/>
      <c r="E79" s="200"/>
      <c r="F79" s="200"/>
      <c r="G79" s="200"/>
      <c r="H79" s="201"/>
    </row>
    <row r="80" spans="1:8" ht="18.75">
      <c r="A80" s="222"/>
      <c r="B80" s="222"/>
      <c r="C80" s="222"/>
      <c r="D80" s="222"/>
      <c r="E80" s="222"/>
      <c r="F80" s="222"/>
      <c r="G80" s="222"/>
      <c r="H80" s="223"/>
    </row>
    <row r="81" spans="1:8" ht="18.75" customHeight="1">
      <c r="B81" s="202"/>
      <c r="C81" s="203"/>
      <c r="D81" s="203"/>
      <c r="E81" s="203"/>
      <c r="F81" s="203"/>
      <c r="G81" s="203"/>
      <c r="H81" s="204"/>
    </row>
    <row r="82" spans="1:8" ht="15" customHeight="1">
      <c r="A82" s="241"/>
      <c r="B82" s="241"/>
      <c r="C82" s="241"/>
      <c r="D82" s="241"/>
      <c r="E82" s="241"/>
      <c r="F82" s="241"/>
      <c r="G82" s="241"/>
      <c r="H82" s="242"/>
    </row>
    <row r="83" spans="1:8" ht="15">
      <c r="A83" s="220"/>
      <c r="B83" s="220"/>
      <c r="C83" s="220"/>
      <c r="D83" s="220"/>
      <c r="E83" s="220"/>
      <c r="F83" s="220"/>
      <c r="G83" s="220"/>
      <c r="H83" s="221"/>
    </row>
  </sheetData>
  <autoFilter ref="A9:H59"/>
  <mergeCells count="17">
    <mergeCell ref="A83:H83"/>
    <mergeCell ref="A80:H80"/>
    <mergeCell ref="E78:G78"/>
    <mergeCell ref="B5:C5"/>
    <mergeCell ref="D5:H5"/>
    <mergeCell ref="B6:C6"/>
    <mergeCell ref="D6:H6"/>
    <mergeCell ref="B7:C7"/>
    <mergeCell ref="D7:F7"/>
    <mergeCell ref="B60:G60"/>
    <mergeCell ref="B73:G73"/>
    <mergeCell ref="A82:H82"/>
    <mergeCell ref="B2:H2"/>
    <mergeCell ref="B3:C3"/>
    <mergeCell ref="D3:H3"/>
    <mergeCell ref="B4:C4"/>
    <mergeCell ref="D4:H4"/>
  </mergeCells>
  <printOptions horizontalCentered="1"/>
  <pageMargins left="0.25" right="0.25" top="0.46" bottom="0.54" header="0.31496062992125984" footer="0.24"/>
  <pageSetup scale="72" orientation="portrait" horizontalDpi="300" verticalDpi="300" r:id="rId1"/>
  <headerFooter>
    <oddFooter>&amp;R&amp;9&amp;P/&amp;N</oddFooter>
  </headerFooter>
  <rowBreaks count="1" manualBreakCount="1">
    <brk id="6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obraspublicas</cp:lastModifiedBy>
  <cp:lastPrinted>2022-02-21T17:38:21Z</cp:lastPrinted>
  <dcterms:created xsi:type="dcterms:W3CDTF">2017-12-28T17:07:55Z</dcterms:created>
  <dcterms:modified xsi:type="dcterms:W3CDTF">2022-05-24T17:29:24Z</dcterms:modified>
</cp:coreProperties>
</file>