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ThisWorkbook"/>
  <bookViews>
    <workbookView xWindow="-105" yWindow="-105" windowWidth="16605" windowHeight="8835"/>
  </bookViews>
  <sheets>
    <sheet name="LM LAS CAYENAS" sheetId="6" r:id="rId1"/>
    <sheet name="Hoja1" sheetId="7" r:id="rId2"/>
  </sheets>
  <definedNames>
    <definedName name="_xlnm._FilterDatabase" localSheetId="0" hidden="1">'LM LAS CAYENAS'!$B$9:$H$55</definedName>
    <definedName name="_xlnm.Print_Area" localSheetId="0">'LM LAS CAYENAS'!$B$1:$H$89</definedName>
    <definedName name="_xlnm.Print_Titles" localSheetId="0">'LM LAS CAYENAS'!$9:$9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8" i="6"/>
  <c r="D47"/>
  <c r="D45"/>
  <c r="D31"/>
  <c r="D19"/>
  <c r="D17"/>
  <c r="D33" l="1"/>
  <c r="D54" l="1"/>
  <c r="D52"/>
  <c r="D51"/>
  <c r="B44"/>
  <c r="D37"/>
  <c r="D40"/>
  <c r="D38"/>
  <c r="D32"/>
  <c r="D34"/>
  <c r="B30"/>
  <c r="B31" s="1"/>
  <c r="B32" s="1"/>
  <c r="B33" s="1"/>
  <c r="B34" s="1"/>
  <c r="B37" s="1"/>
  <c r="B38" s="1"/>
  <c r="B39" s="1"/>
  <c r="B40" s="1"/>
  <c r="D53" l="1"/>
  <c r="D39"/>
  <c r="D26" l="1"/>
  <c r="D24"/>
  <c r="D23"/>
  <c r="D25" l="1"/>
  <c r="B16" l="1"/>
  <c r="D46" l="1"/>
  <c r="D18" l="1"/>
  <c r="B64"/>
  <c r="B65" s="1"/>
  <c r="B66" s="1"/>
  <c r="B67" s="1"/>
  <c r="B68" s="1"/>
  <c r="B69" s="1"/>
  <c r="B70" s="1"/>
  <c r="B71" s="1"/>
  <c r="B45"/>
  <c r="B46" s="1"/>
  <c r="B47" s="1"/>
  <c r="B48" s="1"/>
  <c r="B51" s="1"/>
  <c r="B52" s="1"/>
  <c r="B53" s="1"/>
  <c r="B54" s="1"/>
  <c r="B17"/>
  <c r="B18" s="1"/>
  <c r="B19" s="1"/>
  <c r="B20" s="1"/>
  <c r="B23" s="1"/>
  <c r="B24" s="1"/>
  <c r="B25" s="1"/>
  <c r="B26" s="1"/>
  <c r="B11" l="1"/>
  <c r="B12" s="1"/>
  <c r="D20" l="1"/>
</calcChain>
</file>

<file path=xl/sharedStrings.xml><?xml version="1.0" encoding="utf-8"?>
<sst xmlns="http://schemas.openxmlformats.org/spreadsheetml/2006/main" count="118" uniqueCount="65">
  <si>
    <t>NO.</t>
  </si>
  <si>
    <t>DETALLE</t>
  </si>
  <si>
    <t>CANT.</t>
  </si>
  <si>
    <t>UNID.</t>
  </si>
  <si>
    <t>P.U.</t>
  </si>
  <si>
    <t>SUB-TOTAL</t>
  </si>
  <si>
    <t>TOTAL</t>
  </si>
  <si>
    <t xml:space="preserve">Limpieza Continua y Final </t>
  </si>
  <si>
    <t>GASTOS INDIRECTOS</t>
  </si>
  <si>
    <t>M2</t>
  </si>
  <si>
    <t>ML</t>
  </si>
  <si>
    <t>DESCRIPCION DE LOS TRABAJOS:</t>
  </si>
  <si>
    <t>DIRECCIÓN:</t>
  </si>
  <si>
    <t>CIRCUNSCRIPCIÓN</t>
  </si>
  <si>
    <t>MUNICIPIO:</t>
  </si>
  <si>
    <t>SANTO DOMINGO NORTE</t>
  </si>
  <si>
    <t>FECHA DE ELABORACIÓN:</t>
  </si>
  <si>
    <t xml:space="preserve">SUB-TOTAL GENERAL </t>
  </si>
  <si>
    <t>Dirección Técnica</t>
  </si>
  <si>
    <t xml:space="preserve">Gastos Administrativos </t>
  </si>
  <si>
    <t xml:space="preserve">Transporte </t>
  </si>
  <si>
    <t xml:space="preserve">Imprevisto </t>
  </si>
  <si>
    <t xml:space="preserve">Supervisión </t>
  </si>
  <si>
    <t xml:space="preserve">Seguros y Fianzas </t>
  </si>
  <si>
    <t>Servicios Sociales; Pensiones y Jubilaciones (Ley No.6-86)</t>
  </si>
  <si>
    <t>CODIA</t>
  </si>
  <si>
    <t>ITBIS (sobre el 10% de los trabajos cotizados)</t>
  </si>
  <si>
    <t xml:space="preserve">CONSTRUCCIÓN DE CONTENES </t>
  </si>
  <si>
    <t>Bote de Material Inservible producto de la Excavación e=20%</t>
  </si>
  <si>
    <t>M3</t>
  </si>
  <si>
    <t>P.A.</t>
  </si>
  <si>
    <t>A</t>
  </si>
  <si>
    <t>B</t>
  </si>
  <si>
    <t>Contén Pulido h=0.30m - Hormigón 210kg/cm2 b=0.50 h=0.30m - sección 0.105M2</t>
  </si>
  <si>
    <t>PRELIMINARES</t>
  </si>
  <si>
    <t>UND</t>
  </si>
  <si>
    <t xml:space="preserve">CONSTRUCCIÓN DE ACERAS </t>
  </si>
  <si>
    <t>Colocacion de letrero de obra</t>
  </si>
  <si>
    <t>Topografía</t>
  </si>
  <si>
    <t>M3C</t>
  </si>
  <si>
    <t xml:space="preserve">LIMPIEZA </t>
  </si>
  <si>
    <t>TOTAL GENERAL  RD$</t>
  </si>
  <si>
    <t>VILLA MELLA</t>
  </si>
  <si>
    <t>long</t>
  </si>
  <si>
    <t>ancho</t>
  </si>
  <si>
    <t>Eexc</t>
  </si>
  <si>
    <t>Erell</t>
  </si>
  <si>
    <t>Relleno de Material Clasificado (Caliche) debajo de Acera, Regado, Nivelado y Compactado e=0.10mts</t>
  </si>
  <si>
    <t>Acera en Hormigón Violinada e=0.10m ; Hormigón 210kg/cm2</t>
  </si>
  <si>
    <t>LAS CAYENAS I, SAN FELIPE</t>
  </si>
  <si>
    <t>CALLE LA CAYENAS</t>
  </si>
  <si>
    <t>Excavación de Conténes a mano (593.80x0.50x0.30)mts</t>
  </si>
  <si>
    <t>Telford para Conténes (593.80x0.50x0.30)mts</t>
  </si>
  <si>
    <t>Excavación a mano  (593.80x1.00x0,20) mts.</t>
  </si>
  <si>
    <t xml:space="preserve">Replanteo de Contenes </t>
  </si>
  <si>
    <t>CALLE DOMINGO BRAZOBÁN</t>
  </si>
  <si>
    <t>Excavación de Conténes a mano (139.40x0.50x0.30)mts</t>
  </si>
  <si>
    <t>Telford para Conténes (139.40x0.50x0.30)mts</t>
  </si>
  <si>
    <t>Excavación a mano  (139.40x1.00x0,20) mts.</t>
  </si>
  <si>
    <t>CALLE LOS PALMARES</t>
  </si>
  <si>
    <t>Excavación de Conténes a mano (167.00x0.50x0.30)mts</t>
  </si>
  <si>
    <t>Telford para Conténes (167.00x0.50x0.30)mts</t>
  </si>
  <si>
    <t>Excavación a mano  (167.00x1.0x0,20) mts.</t>
  </si>
  <si>
    <t xml:space="preserve">CONSTRUCCIÓN DE ACERAS Y CONTENES </t>
  </si>
  <si>
    <t>PRESUPUESTO No. 47</t>
  </si>
</sst>
</file>

<file path=xl/styles.xml><?xml version="1.0" encoding="utf-8"?>
<styleSheet xmlns="http://schemas.openxmlformats.org/spreadsheetml/2006/main">
  <numFmts count="7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#,##0.0"/>
    <numFmt numFmtId="167" formatCode="#,##0.000"/>
    <numFmt numFmtId="168" formatCode="\$#,##0.00_);[Red]&quot;($&quot;#,##0.00\)"/>
    <numFmt numFmtId="169" formatCode="&quot;$&quot;#,##0.00"/>
  </numFmts>
  <fonts count="13"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10"/>
      <name val="MS Sans Serif"/>
      <family val="2"/>
    </font>
    <font>
      <sz val="16"/>
      <color theme="1"/>
      <name val="Times New Roman"/>
      <family val="1"/>
    </font>
    <font>
      <b/>
      <sz val="18"/>
      <color theme="4" tint="-0.249977111117893"/>
      <name val="Times New Roman"/>
      <family val="1"/>
    </font>
    <font>
      <b/>
      <sz val="16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8" fontId="7" fillId="0" borderId="0" applyFill="0" applyBorder="0" applyAlignment="0" applyProtection="0"/>
  </cellStyleXfs>
  <cellXfs count="19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5" fillId="2" borderId="7" xfId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right" vertical="center"/>
    </xf>
    <xf numFmtId="4" fontId="5" fillId="0" borderId="10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4" fontId="5" fillId="0" borderId="5" xfId="0" applyNumberFormat="1" applyFont="1" applyFill="1" applyBorder="1" applyAlignment="1">
      <alignment horizontal="center" vertical="center"/>
    </xf>
    <xf numFmtId="4" fontId="5" fillId="0" borderId="5" xfId="0" applyNumberFormat="1" applyFont="1" applyFill="1" applyBorder="1" applyAlignment="1">
      <alignment horizontal="right" vertical="center"/>
    </xf>
    <xf numFmtId="0" fontId="11" fillId="0" borderId="0" xfId="0" applyFont="1" applyBorder="1" applyAlignment="1">
      <alignment vertical="center"/>
    </xf>
    <xf numFmtId="4" fontId="6" fillId="0" borderId="9" xfId="0" applyNumberFormat="1" applyFont="1" applyFill="1" applyBorder="1" applyAlignment="1">
      <alignment horizontal="right" vertical="center"/>
    </xf>
    <xf numFmtId="0" fontId="5" fillId="0" borderId="5" xfId="0" applyFont="1" applyBorder="1" applyAlignment="1">
      <alignment vertical="center"/>
    </xf>
    <xf numFmtId="10" fontId="5" fillId="0" borderId="5" xfId="0" applyNumberFormat="1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right" vertical="center"/>
    </xf>
    <xf numFmtId="0" fontId="5" fillId="0" borderId="17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 wrapText="1"/>
    </xf>
    <xf numFmtId="4" fontId="11" fillId="0" borderId="17" xfId="0" applyNumberFormat="1" applyFont="1" applyBorder="1" applyAlignment="1">
      <alignment horizontal="right" vertical="center"/>
    </xf>
    <xf numFmtId="0" fontId="11" fillId="0" borderId="16" xfId="0" applyFont="1" applyBorder="1" applyAlignment="1">
      <alignment vertical="center" wrapText="1"/>
    </xf>
    <xf numFmtId="0" fontId="11" fillId="0" borderId="17" xfId="0" applyFont="1" applyBorder="1" applyAlignment="1">
      <alignment vertical="center"/>
    </xf>
    <xf numFmtId="0" fontId="12" fillId="0" borderId="16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" fontId="5" fillId="0" borderId="5" xfId="0" applyNumberFormat="1" applyFont="1" applyFill="1" applyBorder="1" applyAlignment="1">
      <alignment horizontal="right" vertical="center" wrapText="1"/>
    </xf>
    <xf numFmtId="0" fontId="11" fillId="0" borderId="5" xfId="0" applyFont="1" applyBorder="1" applyAlignment="1">
      <alignment vertical="center"/>
    </xf>
    <xf numFmtId="0" fontId="11" fillId="0" borderId="5" xfId="0" applyFont="1" applyBorder="1" applyAlignment="1">
      <alignment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4" fontId="11" fillId="0" borderId="16" xfId="0" applyNumberFormat="1" applyFont="1" applyBorder="1" applyAlignment="1">
      <alignment horizontal="right" vertical="center"/>
    </xf>
    <xf numFmtId="4" fontId="6" fillId="0" borderId="2" xfId="0" applyNumberFormat="1" applyFont="1" applyFill="1" applyBorder="1" applyAlignment="1">
      <alignment horizontal="right" vertical="center"/>
    </xf>
    <xf numFmtId="4" fontId="1" fillId="0" borderId="0" xfId="0" applyNumberFormat="1" applyFont="1" applyFill="1" applyBorder="1" applyAlignment="1">
      <alignment horizontal="right" vertical="center" wrapText="1"/>
    </xf>
    <xf numFmtId="4" fontId="6" fillId="2" borderId="0" xfId="1" applyNumberFormat="1" applyFont="1" applyFill="1" applyBorder="1" applyAlignment="1">
      <alignment horizontal="right" vertical="center"/>
    </xf>
    <xf numFmtId="4" fontId="2" fillId="0" borderId="12" xfId="0" applyNumberFormat="1" applyFont="1" applyBorder="1" applyAlignment="1">
      <alignment horizontal="right" vertical="center"/>
    </xf>
    <xf numFmtId="0" fontId="8" fillId="0" borderId="13" xfId="0" applyFont="1" applyBorder="1" applyAlignment="1">
      <alignment vertical="center"/>
    </xf>
    <xf numFmtId="0" fontId="11" fillId="0" borderId="0" xfId="0" applyFont="1" applyAlignment="1">
      <alignment vertical="center"/>
    </xf>
    <xf numFmtId="2" fontId="11" fillId="0" borderId="0" xfId="0" applyNumberFormat="1" applyFont="1" applyAlignment="1">
      <alignment vertical="center"/>
    </xf>
    <xf numFmtId="4" fontId="11" fillId="0" borderId="0" xfId="0" applyNumberFormat="1" applyFont="1" applyBorder="1" applyAlignment="1">
      <alignment horizontal="right" vertical="center"/>
    </xf>
    <xf numFmtId="0" fontId="11" fillId="0" borderId="5" xfId="0" applyFont="1" applyBorder="1" applyAlignment="1">
      <alignment horizontal="center" vertical="center"/>
    </xf>
    <xf numFmtId="4" fontId="11" fillId="0" borderId="5" xfId="0" applyNumberFormat="1" applyFont="1" applyBorder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166" fontId="6" fillId="3" borderId="4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4" fontId="6" fillId="3" borderId="4" xfId="0" applyNumberFormat="1" applyFont="1" applyFill="1" applyBorder="1" applyAlignment="1">
      <alignment horizontal="center" vertical="center"/>
    </xf>
    <xf numFmtId="4" fontId="6" fillId="3" borderId="4" xfId="0" applyNumberFormat="1" applyFont="1" applyFill="1" applyBorder="1" applyAlignment="1">
      <alignment horizontal="right" vertical="center"/>
    </xf>
    <xf numFmtId="166" fontId="6" fillId="0" borderId="21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4" fontId="6" fillId="0" borderId="8" xfId="0" applyNumberFormat="1" applyFont="1" applyFill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167" fontId="5" fillId="0" borderId="15" xfId="0" applyNumberFormat="1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4" fontId="6" fillId="0" borderId="3" xfId="0" applyNumberFormat="1" applyFont="1" applyFill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4" fontId="6" fillId="4" borderId="3" xfId="0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4" fontId="12" fillId="0" borderId="2" xfId="0" applyNumberFormat="1" applyFont="1" applyBorder="1" applyAlignment="1">
      <alignment horizontal="right" vertical="center"/>
    </xf>
    <xf numFmtId="0" fontId="12" fillId="0" borderId="2" xfId="0" applyFont="1" applyBorder="1" applyAlignment="1">
      <alignment horizontal="center" vertical="center"/>
    </xf>
    <xf numFmtId="4" fontId="5" fillId="0" borderId="14" xfId="0" applyNumberFormat="1" applyFont="1" applyFill="1" applyBorder="1" applyAlignment="1">
      <alignment horizontal="right" vertical="center"/>
    </xf>
    <xf numFmtId="4" fontId="5" fillId="0" borderId="14" xfId="0" applyNumberFormat="1" applyFont="1" applyFill="1" applyBorder="1" applyAlignment="1">
      <alignment horizontal="center" vertical="center"/>
    </xf>
    <xf numFmtId="4" fontId="5" fillId="5" borderId="14" xfId="0" applyNumberFormat="1" applyFont="1" applyFill="1" applyBorder="1" applyAlignment="1">
      <alignment horizontal="right" vertical="center"/>
    </xf>
    <xf numFmtId="4" fontId="5" fillId="5" borderId="5" xfId="0" applyNumberFormat="1" applyFont="1" applyFill="1" applyBorder="1" applyAlignment="1">
      <alignment horizontal="right" vertical="center"/>
    </xf>
    <xf numFmtId="4" fontId="5" fillId="0" borderId="0" xfId="0" applyNumberFormat="1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left" vertical="center" wrapText="1"/>
    </xf>
    <xf numFmtId="0" fontId="11" fillId="5" borderId="0" xfId="0" applyFont="1" applyFill="1" applyBorder="1" applyAlignment="1">
      <alignment vertical="center"/>
    </xf>
    <xf numFmtId="4" fontId="6" fillId="5" borderId="7" xfId="0" applyNumberFormat="1" applyFont="1" applyFill="1" applyBorder="1" applyAlignment="1">
      <alignment horizontal="right" vertical="center"/>
    </xf>
    <xf numFmtId="4" fontId="5" fillId="0" borderId="23" xfId="0" applyNumberFormat="1" applyFont="1" applyFill="1" applyBorder="1" applyAlignment="1">
      <alignment horizontal="center" vertical="center" wrapText="1"/>
    </xf>
    <xf numFmtId="10" fontId="5" fillId="5" borderId="5" xfId="0" applyNumberFormat="1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left" vertical="center" wrapText="1"/>
    </xf>
    <xf numFmtId="169" fontId="10" fillId="3" borderId="3" xfId="0" applyNumberFormat="1" applyFont="1" applyFill="1" applyBorder="1" applyAlignment="1">
      <alignment vertical="center"/>
    </xf>
    <xf numFmtId="0" fontId="11" fillId="0" borderId="25" xfId="0" applyFont="1" applyBorder="1" applyAlignment="1">
      <alignment vertical="center"/>
    </xf>
    <xf numFmtId="4" fontId="6" fillId="0" borderId="26" xfId="0" applyNumberFormat="1" applyFont="1" applyBorder="1" applyAlignment="1">
      <alignment horizontal="center" vertical="center"/>
    </xf>
    <xf numFmtId="4" fontId="5" fillId="0" borderId="26" xfId="0" applyNumberFormat="1" applyFont="1" applyBorder="1" applyAlignment="1">
      <alignment horizontal="right" vertical="center"/>
    </xf>
    <xf numFmtId="0" fontId="10" fillId="5" borderId="0" xfId="0" applyFont="1" applyFill="1" applyBorder="1" applyAlignment="1">
      <alignment horizontal="right" vertical="center"/>
    </xf>
    <xf numFmtId="0" fontId="11" fillId="0" borderId="22" xfId="0" applyFont="1" applyBorder="1" applyAlignment="1">
      <alignment vertical="center"/>
    </xf>
    <xf numFmtId="0" fontId="11" fillId="0" borderId="15" xfId="0" applyFont="1" applyBorder="1" applyAlignment="1">
      <alignment horizontal="left" vertical="center"/>
    </xf>
    <xf numFmtId="4" fontId="12" fillId="0" borderId="16" xfId="0" applyNumberFormat="1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4" fontId="6" fillId="0" borderId="27" xfId="5" applyNumberFormat="1" applyFont="1" applyFill="1" applyBorder="1" applyAlignment="1">
      <alignment horizontal="right" vertical="center"/>
    </xf>
    <xf numFmtId="4" fontId="11" fillId="0" borderId="16" xfId="0" applyNumberFormat="1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5" fillId="0" borderId="14" xfId="0" applyFont="1" applyBorder="1" applyAlignment="1">
      <alignment vertical="center"/>
    </xf>
    <xf numFmtId="4" fontId="5" fillId="0" borderId="14" xfId="0" applyNumberFormat="1" applyFont="1" applyBorder="1" applyAlignment="1">
      <alignment horizontal="right" vertical="center"/>
    </xf>
    <xf numFmtId="10" fontId="5" fillId="0" borderId="14" xfId="0" applyNumberFormat="1" applyFont="1" applyBorder="1" applyAlignment="1">
      <alignment horizontal="center" vertical="center"/>
    </xf>
    <xf numFmtId="4" fontId="5" fillId="0" borderId="28" xfId="0" applyNumberFormat="1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left" vertical="center" wrapText="1"/>
    </xf>
    <xf numFmtId="4" fontId="5" fillId="0" borderId="29" xfId="0" applyNumberFormat="1" applyFont="1" applyFill="1" applyBorder="1" applyAlignment="1">
      <alignment horizontal="right" vertical="center" wrapText="1"/>
    </xf>
    <xf numFmtId="0" fontId="5" fillId="0" borderId="29" xfId="0" applyFont="1" applyFill="1" applyBorder="1" applyAlignment="1">
      <alignment horizontal="center" vertical="center" wrapText="1"/>
    </xf>
    <xf numFmtId="4" fontId="5" fillId="0" borderId="30" xfId="0" applyNumberFormat="1" applyFont="1" applyFill="1" applyBorder="1" applyAlignment="1">
      <alignment horizontal="right" vertical="center" wrapText="1"/>
    </xf>
    <xf numFmtId="4" fontId="5" fillId="0" borderId="31" xfId="0" applyNumberFormat="1" applyFont="1" applyFill="1" applyBorder="1" applyAlignment="1">
      <alignment horizontal="right" vertical="center" wrapText="1"/>
    </xf>
    <xf numFmtId="4" fontId="5" fillId="0" borderId="10" xfId="0" applyNumberFormat="1" applyFont="1" applyFill="1" applyBorder="1" applyAlignment="1">
      <alignment horizontal="center" vertical="center"/>
    </xf>
    <xf numFmtId="4" fontId="5" fillId="0" borderId="31" xfId="0" applyNumberFormat="1" applyFont="1" applyFill="1" applyBorder="1" applyAlignment="1">
      <alignment horizontal="right" vertical="center"/>
    </xf>
    <xf numFmtId="4" fontId="5" fillId="0" borderId="32" xfId="0" applyNumberFormat="1" applyFont="1" applyFill="1" applyBorder="1" applyAlignment="1">
      <alignment horizontal="right" vertical="center"/>
    </xf>
    <xf numFmtId="4" fontId="11" fillId="0" borderId="7" xfId="0" applyNumberFormat="1" applyFont="1" applyBorder="1" applyAlignment="1">
      <alignment horizontal="right" vertical="center"/>
    </xf>
    <xf numFmtId="4" fontId="12" fillId="0" borderId="3" xfId="0" applyNumberFormat="1" applyFont="1" applyBorder="1" applyAlignment="1">
      <alignment horizontal="right" vertical="center"/>
    </xf>
    <xf numFmtId="4" fontId="11" fillId="0" borderId="31" xfId="0" applyNumberFormat="1" applyFont="1" applyBorder="1" applyAlignment="1">
      <alignment horizontal="right" vertical="center"/>
    </xf>
    <xf numFmtId="0" fontId="11" fillId="0" borderId="10" xfId="0" applyFont="1" applyBorder="1" applyAlignment="1">
      <alignment horizontal="center" vertical="center"/>
    </xf>
    <xf numFmtId="4" fontId="5" fillId="5" borderId="31" xfId="0" applyNumberFormat="1" applyFont="1" applyFill="1" applyBorder="1" applyAlignment="1">
      <alignment horizontal="right" vertical="center"/>
    </xf>
    <xf numFmtId="4" fontId="5" fillId="0" borderId="31" xfId="0" applyNumberFormat="1" applyFont="1" applyBorder="1" applyAlignment="1">
      <alignment horizontal="right" vertical="center"/>
    </xf>
    <xf numFmtId="4" fontId="5" fillId="0" borderId="35" xfId="0" applyNumberFormat="1" applyFont="1" applyFill="1" applyBorder="1" applyAlignment="1">
      <alignment horizontal="center" vertical="center" wrapText="1"/>
    </xf>
    <xf numFmtId="0" fontId="5" fillId="0" borderId="36" xfId="0" applyFont="1" applyBorder="1" applyAlignment="1">
      <alignment vertical="center" wrapText="1"/>
    </xf>
    <xf numFmtId="4" fontId="5" fillId="0" borderId="36" xfId="0" applyNumberFormat="1" applyFont="1" applyBorder="1" applyAlignment="1">
      <alignment horizontal="right" vertical="center"/>
    </xf>
    <xf numFmtId="10" fontId="5" fillId="0" borderId="36" xfId="0" applyNumberFormat="1" applyFont="1" applyBorder="1" applyAlignment="1">
      <alignment horizontal="center" vertical="center"/>
    </xf>
    <xf numFmtId="4" fontId="5" fillId="0" borderId="37" xfId="0" applyNumberFormat="1" applyFont="1" applyBorder="1" applyAlignment="1">
      <alignment horizontal="right" vertical="center"/>
    </xf>
    <xf numFmtId="0" fontId="6" fillId="3" borderId="2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4" fontId="5" fillId="0" borderId="38" xfId="0" applyNumberFormat="1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4" fontId="11" fillId="0" borderId="6" xfId="0" applyNumberFormat="1" applyFont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4" fontId="2" fillId="0" borderId="0" xfId="0" applyNumberFormat="1" applyFont="1" applyBorder="1" applyAlignment="1">
      <alignment horizontal="right" vertical="center"/>
    </xf>
    <xf numFmtId="0" fontId="2" fillId="0" borderId="21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4" fontId="2" fillId="0" borderId="8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4" fontId="5" fillId="0" borderId="28" xfId="0" applyNumberFormat="1" applyFont="1" applyFill="1" applyBorder="1" applyAlignment="1">
      <alignment horizontal="center" vertical="center"/>
    </xf>
    <xf numFmtId="4" fontId="5" fillId="0" borderId="29" xfId="0" applyNumberFormat="1" applyFont="1" applyFill="1" applyBorder="1" applyAlignment="1">
      <alignment horizontal="right" vertical="center"/>
    </xf>
    <xf numFmtId="4" fontId="5" fillId="0" borderId="29" xfId="0" applyNumberFormat="1" applyFont="1" applyFill="1" applyBorder="1" applyAlignment="1">
      <alignment horizontal="center" vertical="center"/>
    </xf>
    <xf numFmtId="4" fontId="5" fillId="0" borderId="30" xfId="0" applyNumberFormat="1" applyFont="1" applyFill="1" applyBorder="1" applyAlignment="1">
      <alignment horizontal="right" vertical="center"/>
    </xf>
    <xf numFmtId="2" fontId="6" fillId="5" borderId="42" xfId="0" applyNumberFormat="1" applyFont="1" applyFill="1" applyBorder="1" applyAlignment="1">
      <alignment horizontal="right" vertical="center"/>
    </xf>
    <xf numFmtId="4" fontId="11" fillId="0" borderId="22" xfId="0" applyNumberFormat="1" applyFont="1" applyBorder="1" applyAlignment="1">
      <alignment horizontal="right" vertical="center"/>
    </xf>
    <xf numFmtId="0" fontId="11" fillId="0" borderId="22" xfId="0" applyFont="1" applyBorder="1" applyAlignment="1">
      <alignment horizontal="center" vertical="center"/>
    </xf>
    <xf numFmtId="4" fontId="11" fillId="0" borderId="34" xfId="0" applyNumberFormat="1" applyFont="1" applyBorder="1" applyAlignment="1">
      <alignment horizontal="right" vertical="center"/>
    </xf>
    <xf numFmtId="2" fontId="5" fillId="5" borderId="1" xfId="0" applyNumberFormat="1" applyFont="1" applyFill="1" applyBorder="1" applyAlignment="1">
      <alignment horizontal="right" vertical="center"/>
    </xf>
    <xf numFmtId="4" fontId="11" fillId="0" borderId="29" xfId="0" applyNumberFormat="1" applyFont="1" applyBorder="1" applyAlignment="1">
      <alignment horizontal="right" vertical="center"/>
    </xf>
    <xf numFmtId="0" fontId="11" fillId="0" borderId="29" xfId="0" applyFont="1" applyBorder="1" applyAlignment="1">
      <alignment horizontal="center" vertical="center"/>
    </xf>
    <xf numFmtId="4" fontId="11" fillId="0" borderId="30" xfId="0" applyNumberFormat="1" applyFont="1" applyBorder="1" applyAlignment="1">
      <alignment horizontal="right" vertical="center"/>
    </xf>
    <xf numFmtId="2" fontId="6" fillId="5" borderId="21" xfId="0" applyNumberFormat="1" applyFont="1" applyFill="1" applyBorder="1" applyAlignment="1">
      <alignment horizontal="right" vertical="center"/>
    </xf>
    <xf numFmtId="0" fontId="5" fillId="0" borderId="43" xfId="0" applyFont="1" applyFill="1" applyBorder="1" applyAlignment="1">
      <alignment horizontal="left" vertical="center" wrapText="1"/>
    </xf>
    <xf numFmtId="4" fontId="11" fillId="0" borderId="8" xfId="0" applyNumberFormat="1" applyFont="1" applyBorder="1" applyAlignment="1">
      <alignment horizontal="right" vertical="center"/>
    </xf>
    <xf numFmtId="0" fontId="11" fillId="0" borderId="8" xfId="0" applyFont="1" applyBorder="1" applyAlignment="1">
      <alignment horizontal="center" vertical="center"/>
    </xf>
    <xf numFmtId="4" fontId="11" fillId="0" borderId="9" xfId="0" applyNumberFormat="1" applyFont="1" applyBorder="1" applyAlignment="1">
      <alignment horizontal="right" vertical="center"/>
    </xf>
    <xf numFmtId="4" fontId="6" fillId="0" borderId="40" xfId="0" applyNumberFormat="1" applyFont="1" applyFill="1" applyBorder="1" applyAlignment="1">
      <alignment horizontal="right" vertical="center"/>
    </xf>
    <xf numFmtId="4" fontId="6" fillId="0" borderId="41" xfId="0" applyNumberFormat="1" applyFont="1" applyFill="1" applyBorder="1" applyAlignment="1">
      <alignment horizontal="right" vertical="center"/>
    </xf>
    <xf numFmtId="4" fontId="5" fillId="0" borderId="33" xfId="0" applyNumberFormat="1" applyFont="1" applyFill="1" applyBorder="1" applyAlignment="1">
      <alignment horizontal="center" vertical="center" wrapText="1"/>
    </xf>
    <xf numFmtId="4" fontId="6" fillId="5" borderId="14" xfId="0" applyNumberFormat="1" applyFont="1" applyFill="1" applyBorder="1" applyAlignment="1">
      <alignment horizontal="right" vertical="center"/>
    </xf>
    <xf numFmtId="10" fontId="5" fillId="5" borderId="14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0" xfId="0" applyFont="1" applyBorder="1" applyAlignment="1">
      <alignment vertical="center"/>
    </xf>
    <xf numFmtId="0" fontId="10" fillId="3" borderId="1" xfId="0" applyFont="1" applyFill="1" applyBorder="1" applyAlignment="1">
      <alignment horizontal="right" vertical="center"/>
    </xf>
    <xf numFmtId="0" fontId="10" fillId="3" borderId="2" xfId="0" applyFont="1" applyFill="1" applyBorder="1" applyAlignment="1">
      <alignment horizontal="right" vertical="center"/>
    </xf>
    <xf numFmtId="2" fontId="6" fillId="4" borderId="1" xfId="0" applyNumberFormat="1" applyFont="1" applyFill="1" applyBorder="1" applyAlignment="1">
      <alignment horizontal="right" vertical="center"/>
    </xf>
    <xf numFmtId="2" fontId="6" fillId="4" borderId="2" xfId="0" applyNumberFormat="1" applyFont="1" applyFill="1" applyBorder="1" applyAlignment="1">
      <alignment horizontal="right" vertical="center"/>
    </xf>
    <xf numFmtId="4" fontId="6" fillId="4" borderId="2" xfId="0" applyNumberFormat="1" applyFont="1" applyFill="1" applyBorder="1" applyAlignment="1">
      <alignment vertical="center"/>
    </xf>
    <xf numFmtId="4" fontId="6" fillId="4" borderId="3" xfId="0" applyNumberFormat="1" applyFont="1" applyFill="1" applyBorder="1" applyAlignment="1">
      <alignment vertical="center"/>
    </xf>
    <xf numFmtId="0" fontId="6" fillId="2" borderId="6" xfId="1" applyFont="1" applyFill="1" applyBorder="1" applyAlignment="1">
      <alignment horizontal="right" vertical="center"/>
    </xf>
    <xf numFmtId="0" fontId="6" fillId="2" borderId="0" xfId="1" applyFont="1" applyFill="1" applyBorder="1" applyAlignment="1">
      <alignment horizontal="right" vertical="center"/>
    </xf>
    <xf numFmtId="0" fontId="5" fillId="2" borderId="12" xfId="1" applyFont="1" applyFill="1" applyBorder="1" applyAlignment="1">
      <alignment horizontal="left" vertical="center" wrapText="1"/>
    </xf>
    <xf numFmtId="0" fontId="5" fillId="2" borderId="13" xfId="1" applyFont="1" applyFill="1" applyBorder="1" applyAlignment="1">
      <alignment horizontal="left" vertical="center" wrapText="1"/>
    </xf>
    <xf numFmtId="0" fontId="9" fillId="2" borderId="6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left" vertical="center" wrapText="1"/>
    </xf>
    <xf numFmtId="0" fontId="5" fillId="2" borderId="9" xfId="1" applyFont="1" applyFill="1" applyBorder="1" applyAlignment="1">
      <alignment horizontal="left" vertical="center" wrapText="1"/>
    </xf>
    <xf numFmtId="0" fontId="5" fillId="2" borderId="12" xfId="1" applyFont="1" applyFill="1" applyBorder="1" applyAlignment="1">
      <alignment horizontal="left" vertical="center"/>
    </xf>
    <xf numFmtId="0" fontId="5" fillId="2" borderId="13" xfId="1" applyFont="1" applyFill="1" applyBorder="1" applyAlignment="1">
      <alignment horizontal="left" vertical="center"/>
    </xf>
    <xf numFmtId="0" fontId="5" fillId="2" borderId="2" xfId="1" applyFont="1" applyFill="1" applyBorder="1" applyAlignment="1">
      <alignment horizontal="left" vertical="center"/>
    </xf>
    <xf numFmtId="0" fontId="5" fillId="2" borderId="3" xfId="1" applyFont="1" applyFill="1" applyBorder="1" applyAlignment="1">
      <alignment horizontal="left" vertical="center"/>
    </xf>
    <xf numFmtId="14" fontId="5" fillId="2" borderId="8" xfId="1" applyNumberFormat="1" applyFont="1" applyFill="1" applyBorder="1" applyAlignment="1">
      <alignment horizontal="left" vertical="center"/>
    </xf>
    <xf numFmtId="4" fontId="6" fillId="0" borderId="40" xfId="0" applyNumberFormat="1" applyFont="1" applyFill="1" applyBorder="1" applyAlignment="1">
      <alignment horizontal="right"/>
    </xf>
    <xf numFmtId="4" fontId="6" fillId="0" borderId="39" xfId="0" applyNumberFormat="1" applyFont="1" applyFill="1" applyBorder="1" applyAlignment="1">
      <alignment horizontal="right"/>
    </xf>
    <xf numFmtId="4" fontId="6" fillId="0" borderId="41" xfId="0" applyNumberFormat="1" applyFont="1" applyFill="1" applyBorder="1" applyAlignment="1">
      <alignment horizontal="right"/>
    </xf>
    <xf numFmtId="4" fontId="6" fillId="0" borderId="7" xfId="0" applyNumberFormat="1" applyFont="1" applyFill="1" applyBorder="1" applyAlignment="1">
      <alignment horizontal="right"/>
    </xf>
    <xf numFmtId="4" fontId="6" fillId="0" borderId="9" xfId="0" applyNumberFormat="1" applyFont="1" applyFill="1" applyBorder="1" applyAlignment="1">
      <alignment horizontal="right"/>
    </xf>
    <xf numFmtId="4" fontId="12" fillId="0" borderId="18" xfId="0" applyNumberFormat="1" applyFont="1" applyBorder="1" applyAlignment="1">
      <alignment horizontal="center" vertical="center"/>
    </xf>
    <xf numFmtId="4" fontId="12" fillId="0" borderId="19" xfId="0" applyNumberFormat="1" applyFont="1" applyBorder="1" applyAlignment="1">
      <alignment horizontal="center" vertical="center"/>
    </xf>
    <xf numFmtId="4" fontId="12" fillId="0" borderId="44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</cellXfs>
  <cellStyles count="9">
    <cellStyle name="Currency_Construccion Edificio Aulas No.1 Centroa Regional UASD, Mao" xfId="8"/>
    <cellStyle name="Millares [0] 4" xfId="7"/>
    <cellStyle name="Millares 4" xfId="5"/>
    <cellStyle name="Millares 7" xfId="3"/>
    <cellStyle name="Normal" xfId="0" builtinId="0"/>
    <cellStyle name="Normal 10 2" xfId="4"/>
    <cellStyle name="Normal 2" xfId="1"/>
    <cellStyle name="Normal 2 3" xfId="2"/>
    <cellStyle name="Porcentual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325771</xdr:colOff>
      <xdr:row>0</xdr:row>
      <xdr:rowOff>166490</xdr:rowOff>
    </xdr:from>
    <xdr:to>
      <xdr:col>6</xdr:col>
      <xdr:colOff>578702</xdr:colOff>
      <xdr:row>0</xdr:row>
      <xdr:rowOff>1224167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7771" y="166490"/>
          <a:ext cx="6743538" cy="1057677"/>
        </a:xfrm>
        <a:prstGeom prst="rect">
          <a:avLst/>
        </a:prstGeom>
      </xdr:spPr>
    </xdr:pic>
    <xdr:clientData/>
  </xdr:twoCellAnchor>
  <xdr:twoCellAnchor>
    <xdr:from>
      <xdr:col>6</xdr:col>
      <xdr:colOff>925286</xdr:colOff>
      <xdr:row>0</xdr:row>
      <xdr:rowOff>666750</xdr:rowOff>
    </xdr:from>
    <xdr:to>
      <xdr:col>7</xdr:col>
      <xdr:colOff>1642754</xdr:colOff>
      <xdr:row>1</xdr:row>
      <xdr:rowOff>217715</xdr:rowOff>
    </xdr:to>
    <xdr:sp macro="" textlink="">
      <xdr:nvSpPr>
        <xdr:cNvPr id="4" name="Rectángulo redondeado 3"/>
        <xdr:cNvSpPr/>
      </xdr:nvSpPr>
      <xdr:spPr>
        <a:xfrm>
          <a:off x="8177893" y="666750"/>
          <a:ext cx="1724397" cy="884465"/>
        </a:xfrm>
        <a:prstGeom prst="roundRect">
          <a:avLst/>
        </a:prstGeom>
        <a:solidFill>
          <a:srgbClr val="5B9BD5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DO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Times New Roman" panose="02020603050405020304" pitchFamily="18" charset="0"/>
              <a:cs typeface="Times New Roman" panose="02020603050405020304" pitchFamily="18" charset="0"/>
            </a:rPr>
            <a:t>LOTE 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3"/>
  <dimension ref="A1:O89"/>
  <sheetViews>
    <sheetView tabSelected="1" view="pageBreakPreview" zoomScale="70" zoomScaleSheetLayoutView="70" workbookViewId="0">
      <selection activeCell="C77" sqref="A77:H87"/>
    </sheetView>
  </sheetViews>
  <sheetFormatPr baseColWidth="10" defaultColWidth="11.42578125" defaultRowHeight="20.25"/>
  <cols>
    <col min="1" max="1" width="11.42578125" style="1"/>
    <col min="2" max="2" width="7.85546875" style="58" customWidth="1"/>
    <col min="3" max="3" width="52.85546875" style="1" customWidth="1"/>
    <col min="4" max="4" width="9.85546875" style="46" customWidth="1"/>
    <col min="5" max="5" width="13.140625" style="58" customWidth="1"/>
    <col min="6" max="6" width="13.7109375" style="46" bestFit="1" customWidth="1"/>
    <col min="7" max="7" width="15.140625" style="46" customWidth="1"/>
    <col min="8" max="8" width="29.42578125" style="47" customWidth="1"/>
    <col min="9" max="9" width="0.42578125" style="1" customWidth="1"/>
    <col min="10" max="11" width="11.42578125" style="1" hidden="1" customWidth="1"/>
    <col min="12" max="12" width="6" style="1" hidden="1" customWidth="1"/>
    <col min="13" max="14" width="11.42578125" style="1" hidden="1" customWidth="1"/>
    <col min="15" max="16384" width="11.42578125" style="1"/>
  </cols>
  <sheetData>
    <row r="1" spans="1:12" ht="105" customHeight="1">
      <c r="B1" s="59"/>
      <c r="C1" s="3"/>
      <c r="D1" s="39"/>
      <c r="E1" s="55"/>
      <c r="F1" s="39"/>
      <c r="G1" s="39"/>
      <c r="H1" s="40"/>
    </row>
    <row r="2" spans="1:12" ht="23.25" customHeight="1">
      <c r="B2" s="174" t="s">
        <v>64</v>
      </c>
      <c r="C2" s="175"/>
      <c r="D2" s="175"/>
      <c r="E2" s="175"/>
      <c r="F2" s="175"/>
      <c r="G2" s="175"/>
      <c r="H2" s="176"/>
    </row>
    <row r="3" spans="1:12" ht="41.25" customHeight="1" thickBot="1">
      <c r="B3" s="170" t="s">
        <v>11</v>
      </c>
      <c r="C3" s="171"/>
      <c r="D3" s="177" t="s">
        <v>63</v>
      </c>
      <c r="E3" s="177"/>
      <c r="F3" s="177"/>
      <c r="G3" s="177"/>
      <c r="H3" s="178"/>
    </row>
    <row r="4" spans="1:12" ht="46.5" customHeight="1" thickBot="1">
      <c r="B4" s="170" t="s">
        <v>12</v>
      </c>
      <c r="C4" s="171"/>
      <c r="D4" s="172" t="s">
        <v>49</v>
      </c>
      <c r="E4" s="172"/>
      <c r="F4" s="172"/>
      <c r="G4" s="172"/>
      <c r="H4" s="173"/>
    </row>
    <row r="5" spans="1:12" ht="23.25" customHeight="1" thickBot="1">
      <c r="B5" s="170" t="s">
        <v>13</v>
      </c>
      <c r="C5" s="171"/>
      <c r="D5" s="179" t="s">
        <v>42</v>
      </c>
      <c r="E5" s="179"/>
      <c r="F5" s="179"/>
      <c r="G5" s="179"/>
      <c r="H5" s="180"/>
    </row>
    <row r="6" spans="1:12" ht="23.25" customHeight="1" thickBot="1">
      <c r="B6" s="170" t="s">
        <v>14</v>
      </c>
      <c r="C6" s="171"/>
      <c r="D6" s="181" t="s">
        <v>15</v>
      </c>
      <c r="E6" s="181"/>
      <c r="F6" s="181"/>
      <c r="G6" s="181"/>
      <c r="H6" s="182"/>
    </row>
    <row r="7" spans="1:12" ht="23.25" customHeight="1" thickBot="1">
      <c r="B7" s="170" t="s">
        <v>16</v>
      </c>
      <c r="C7" s="171"/>
      <c r="D7" s="183">
        <v>44623</v>
      </c>
      <c r="E7" s="183"/>
      <c r="F7" s="183"/>
      <c r="G7" s="38"/>
      <c r="H7" s="4"/>
    </row>
    <row r="8" spans="1:12" ht="21" thickBot="1">
      <c r="B8" s="60"/>
      <c r="C8" s="5"/>
      <c r="D8" s="37"/>
      <c r="E8" s="56"/>
      <c r="F8" s="37"/>
      <c r="G8" s="37"/>
      <c r="H8" s="6"/>
    </row>
    <row r="9" spans="1:12" s="41" customFormat="1" ht="19.5" thickBot="1">
      <c r="B9" s="48" t="s">
        <v>0</v>
      </c>
      <c r="C9" s="49" t="s">
        <v>1</v>
      </c>
      <c r="D9" s="50" t="s">
        <v>2</v>
      </c>
      <c r="E9" s="49" t="s">
        <v>3</v>
      </c>
      <c r="F9" s="50" t="s">
        <v>4</v>
      </c>
      <c r="G9" s="51" t="s">
        <v>5</v>
      </c>
      <c r="H9" s="49" t="s">
        <v>6</v>
      </c>
    </row>
    <row r="10" spans="1:12" s="41" customFormat="1" ht="19.5" thickBot="1">
      <c r="B10" s="123">
        <v>1</v>
      </c>
      <c r="C10" s="121" t="s">
        <v>34</v>
      </c>
      <c r="D10" s="121"/>
      <c r="E10" s="121"/>
      <c r="F10" s="121"/>
      <c r="G10" s="121"/>
      <c r="H10" s="124"/>
    </row>
    <row r="11" spans="1:12" s="41" customFormat="1" ht="18.75">
      <c r="B11" s="98">
        <f>+B10+0.01</f>
        <v>1.01</v>
      </c>
      <c r="C11" s="99" t="s">
        <v>37</v>
      </c>
      <c r="D11" s="100">
        <v>1</v>
      </c>
      <c r="E11" s="101" t="s">
        <v>35</v>
      </c>
      <c r="F11" s="100"/>
      <c r="G11" s="102"/>
      <c r="H11" s="184"/>
      <c r="J11" s="68"/>
      <c r="K11" s="15"/>
      <c r="L11" s="15"/>
    </row>
    <row r="12" spans="1:12" s="41" customFormat="1" ht="18.75">
      <c r="B12" s="11">
        <f>+B11+0.01</f>
        <v>1.02</v>
      </c>
      <c r="C12" s="12" t="s">
        <v>38</v>
      </c>
      <c r="D12" s="27">
        <v>1</v>
      </c>
      <c r="E12" s="26" t="s">
        <v>35</v>
      </c>
      <c r="F12" s="27"/>
      <c r="G12" s="103"/>
      <c r="H12" s="185"/>
      <c r="J12" s="68"/>
      <c r="K12" s="15"/>
      <c r="L12" s="15"/>
    </row>
    <row r="13" spans="1:12" s="41" customFormat="1" ht="19.5" thickBot="1">
      <c r="B13" s="52"/>
      <c r="C13" s="53"/>
      <c r="D13" s="54"/>
      <c r="E13" s="53"/>
      <c r="F13" s="54"/>
      <c r="G13" s="16"/>
      <c r="H13" s="186"/>
      <c r="J13" s="68"/>
      <c r="K13" s="68"/>
      <c r="L13" s="15"/>
    </row>
    <row r="14" spans="1:12" s="41" customFormat="1" ht="19.5" thickBot="1">
      <c r="B14" s="123">
        <v>2</v>
      </c>
      <c r="C14" s="121" t="s">
        <v>50</v>
      </c>
      <c r="D14" s="121"/>
      <c r="E14" s="121"/>
      <c r="F14" s="121"/>
      <c r="G14" s="121"/>
      <c r="H14" s="124"/>
      <c r="J14" s="15"/>
      <c r="K14" s="15"/>
      <c r="L14" s="15"/>
    </row>
    <row r="15" spans="1:12" s="41" customFormat="1" ht="19.5" thickBot="1">
      <c r="B15" s="125" t="s">
        <v>31</v>
      </c>
      <c r="C15" s="8" t="s">
        <v>27</v>
      </c>
      <c r="D15" s="8"/>
      <c r="E15" s="8"/>
      <c r="F15" s="8"/>
      <c r="G15" s="8"/>
      <c r="H15" s="126"/>
      <c r="J15" s="15"/>
      <c r="K15" s="15"/>
      <c r="L15" s="15"/>
    </row>
    <row r="16" spans="1:12" s="41" customFormat="1" ht="18.75">
      <c r="A16" s="42"/>
      <c r="B16" s="104">
        <f>+B14+0.01</f>
        <v>2.0099999999999998</v>
      </c>
      <c r="C16" s="12" t="s">
        <v>54</v>
      </c>
      <c r="D16" s="14">
        <v>593.79999999999995</v>
      </c>
      <c r="E16" s="13" t="s">
        <v>10</v>
      </c>
      <c r="F16" s="14"/>
      <c r="G16" s="105"/>
      <c r="H16" s="184"/>
    </row>
    <row r="17" spans="1:14" s="41" customFormat="1" ht="37.5">
      <c r="A17" s="42"/>
      <c r="B17" s="104">
        <f t="shared" ref="B17:B20" si="0">B16+0.01</f>
        <v>2.0199999999999996</v>
      </c>
      <c r="C17" s="76" t="s">
        <v>51</v>
      </c>
      <c r="D17" s="71">
        <f>ROUND(D16*0.5*0.3,2)</f>
        <v>89.07</v>
      </c>
      <c r="E17" s="72" t="s">
        <v>29</v>
      </c>
      <c r="F17" s="14"/>
      <c r="G17" s="106"/>
      <c r="H17" s="185"/>
    </row>
    <row r="18" spans="1:14" s="41" customFormat="1" ht="37.5">
      <c r="A18" s="42"/>
      <c r="B18" s="104">
        <f t="shared" si="0"/>
        <v>2.0299999999999994</v>
      </c>
      <c r="C18" s="12" t="s">
        <v>28</v>
      </c>
      <c r="D18" s="14">
        <f>ROUND(D17*1.2,2)</f>
        <v>106.88</v>
      </c>
      <c r="E18" s="13" t="s">
        <v>29</v>
      </c>
      <c r="F18" s="14"/>
      <c r="G18" s="105"/>
      <c r="H18" s="185"/>
    </row>
    <row r="19" spans="1:14" s="41" customFormat="1" ht="18.75">
      <c r="A19" s="42"/>
      <c r="B19" s="104">
        <f t="shared" si="0"/>
        <v>2.0399999999999991</v>
      </c>
      <c r="C19" s="12" t="s">
        <v>52</v>
      </c>
      <c r="D19" s="14">
        <f>ROUND(D16*0.5*0.3,2)</f>
        <v>89.07</v>
      </c>
      <c r="E19" s="13" t="s">
        <v>29</v>
      </c>
      <c r="F19" s="14"/>
      <c r="G19" s="105"/>
      <c r="H19" s="185"/>
    </row>
    <row r="20" spans="1:14" s="41" customFormat="1" ht="48" customHeight="1">
      <c r="A20" s="42"/>
      <c r="B20" s="104">
        <f t="shared" si="0"/>
        <v>2.0499999999999989</v>
      </c>
      <c r="C20" s="12" t="s">
        <v>33</v>
      </c>
      <c r="D20" s="14">
        <f>+ROUND(D16,2)</f>
        <v>593.79999999999995</v>
      </c>
      <c r="E20" s="13" t="s">
        <v>10</v>
      </c>
      <c r="F20" s="14"/>
      <c r="G20" s="105"/>
      <c r="H20" s="185"/>
    </row>
    <row r="21" spans="1:14" s="41" customFormat="1" ht="19.5" thickBot="1">
      <c r="B21" s="127"/>
      <c r="C21" s="43"/>
      <c r="D21" s="43"/>
      <c r="E21" s="43"/>
      <c r="F21" s="14"/>
      <c r="G21" s="105"/>
      <c r="H21" s="186"/>
    </row>
    <row r="22" spans="1:14" s="41" customFormat="1" ht="19.5" thickBot="1">
      <c r="B22" s="125" t="s">
        <v>32</v>
      </c>
      <c r="C22" s="8" t="s">
        <v>36</v>
      </c>
      <c r="D22" s="8"/>
      <c r="E22" s="8"/>
      <c r="F22" s="8"/>
      <c r="G22" s="8"/>
      <c r="H22" s="10"/>
      <c r="I22" s="15"/>
      <c r="J22" s="28" t="s">
        <v>43</v>
      </c>
      <c r="K22" s="28" t="s">
        <v>44</v>
      </c>
      <c r="L22" s="28" t="s">
        <v>45</v>
      </c>
      <c r="M22" s="28" t="s">
        <v>46</v>
      </c>
      <c r="N22" s="28"/>
    </row>
    <row r="23" spans="1:14" s="41" customFormat="1" ht="18.75">
      <c r="B23" s="104">
        <f>+B20+0.01</f>
        <v>2.0599999999999987</v>
      </c>
      <c r="C23" s="12" t="s">
        <v>53</v>
      </c>
      <c r="D23" s="14">
        <f>+ROUND(J23*K23*L23,2)</f>
        <v>118.76</v>
      </c>
      <c r="E23" s="13" t="s">
        <v>29</v>
      </c>
      <c r="F23" s="14"/>
      <c r="G23" s="120"/>
      <c r="H23" s="184"/>
      <c r="I23" s="15"/>
      <c r="J23" s="28">
        <v>593.79999999999995</v>
      </c>
      <c r="K23" s="28">
        <v>1</v>
      </c>
      <c r="L23" s="28">
        <v>0.2</v>
      </c>
      <c r="M23" s="28">
        <v>0.1</v>
      </c>
      <c r="N23" s="28"/>
    </row>
    <row r="24" spans="1:14" s="41" customFormat="1" ht="56.25">
      <c r="B24" s="104">
        <f t="shared" ref="B24:B26" si="1">+B23+0.01</f>
        <v>2.0699999999999985</v>
      </c>
      <c r="C24" s="12" t="s">
        <v>47</v>
      </c>
      <c r="D24" s="14">
        <f>+ROUND(J23*K23*M23,2)</f>
        <v>59.38</v>
      </c>
      <c r="E24" s="13" t="s">
        <v>39</v>
      </c>
      <c r="F24" s="14"/>
      <c r="G24" s="120"/>
      <c r="H24" s="185"/>
      <c r="I24" s="15"/>
    </row>
    <row r="25" spans="1:14" s="41" customFormat="1" ht="37.5">
      <c r="B25" s="104">
        <f t="shared" si="1"/>
        <v>2.0799999999999983</v>
      </c>
      <c r="C25" s="12" t="s">
        <v>28</v>
      </c>
      <c r="D25" s="14">
        <f>+ROUND(D23*1.2,2)</f>
        <v>142.51</v>
      </c>
      <c r="E25" s="13" t="s">
        <v>29</v>
      </c>
      <c r="F25" s="14"/>
      <c r="G25" s="120"/>
      <c r="H25" s="185"/>
      <c r="I25" s="15"/>
    </row>
    <row r="26" spans="1:14" s="41" customFormat="1" ht="37.5">
      <c r="B26" s="104">
        <f t="shared" si="1"/>
        <v>2.0899999999999981</v>
      </c>
      <c r="C26" s="12" t="s">
        <v>48</v>
      </c>
      <c r="D26" s="14">
        <f>+ROUND(J23*K23,2)</f>
        <v>593.79999999999995</v>
      </c>
      <c r="E26" s="13" t="s">
        <v>9</v>
      </c>
      <c r="F26" s="14"/>
      <c r="G26" s="105"/>
      <c r="H26" s="185"/>
      <c r="I26" s="15"/>
    </row>
    <row r="27" spans="1:14" s="41" customFormat="1" ht="19.5" thickBot="1">
      <c r="B27" s="61"/>
      <c r="C27" s="15"/>
      <c r="D27" s="43"/>
      <c r="E27" s="122"/>
      <c r="F27" s="14"/>
      <c r="G27" s="75"/>
      <c r="H27" s="186"/>
      <c r="I27" s="15"/>
    </row>
    <row r="28" spans="1:14" s="41" customFormat="1" ht="19.5" thickBot="1">
      <c r="B28" s="123">
        <v>3</v>
      </c>
      <c r="C28" s="121" t="s">
        <v>55</v>
      </c>
      <c r="D28" s="118"/>
      <c r="E28" s="118"/>
      <c r="F28" s="118"/>
      <c r="G28" s="118"/>
      <c r="H28" s="128"/>
    </row>
    <row r="29" spans="1:14" s="41" customFormat="1" ht="19.5" thickBot="1">
      <c r="B29" s="7" t="s">
        <v>31</v>
      </c>
      <c r="C29" s="8" t="s">
        <v>27</v>
      </c>
      <c r="D29" s="36"/>
      <c r="E29" s="9"/>
      <c r="F29" s="36"/>
      <c r="G29" s="64"/>
      <c r="H29" s="10"/>
      <c r="J29" s="15"/>
      <c r="K29" s="15"/>
      <c r="L29" s="15"/>
      <c r="M29" s="15"/>
      <c r="N29" s="15"/>
    </row>
    <row r="30" spans="1:14" s="41" customFormat="1" ht="18.75">
      <c r="B30" s="137">
        <f>+B28+0.01</f>
        <v>3.01</v>
      </c>
      <c r="C30" s="99" t="s">
        <v>54</v>
      </c>
      <c r="D30" s="138">
        <v>139.4</v>
      </c>
      <c r="E30" s="139" t="s">
        <v>10</v>
      </c>
      <c r="F30" s="138"/>
      <c r="G30" s="140"/>
      <c r="H30" s="154"/>
      <c r="J30" s="15"/>
      <c r="K30" s="15"/>
      <c r="L30" s="15"/>
      <c r="M30" s="15"/>
      <c r="N30" s="15"/>
    </row>
    <row r="31" spans="1:14" s="41" customFormat="1" ht="38.25" thickBot="1">
      <c r="B31" s="104">
        <f t="shared" ref="B31:B34" si="2">B30+0.01</f>
        <v>3.0199999999999996</v>
      </c>
      <c r="C31" s="76" t="s">
        <v>56</v>
      </c>
      <c r="D31" s="71">
        <f>ROUND(D30*0.5*0.3,2)</f>
        <v>20.91</v>
      </c>
      <c r="E31" s="72" t="s">
        <v>29</v>
      </c>
      <c r="F31" s="14"/>
      <c r="G31" s="106"/>
      <c r="H31" s="155"/>
      <c r="J31" s="15"/>
      <c r="K31" s="15"/>
      <c r="L31" s="15"/>
      <c r="M31" s="15"/>
      <c r="N31" s="15"/>
    </row>
    <row r="32" spans="1:14" s="41" customFormat="1" ht="37.5">
      <c r="B32" s="104">
        <f t="shared" si="2"/>
        <v>3.0299999999999994</v>
      </c>
      <c r="C32" s="12" t="s">
        <v>28</v>
      </c>
      <c r="D32" s="14">
        <f>ROUND(D31*1.2,2)</f>
        <v>25.09</v>
      </c>
      <c r="E32" s="13" t="s">
        <v>29</v>
      </c>
      <c r="F32" s="14"/>
      <c r="G32" s="105"/>
      <c r="H32" s="184"/>
      <c r="J32" s="15"/>
      <c r="K32" s="15"/>
      <c r="L32" s="15"/>
      <c r="M32" s="15"/>
      <c r="N32" s="15"/>
    </row>
    <row r="33" spans="1:15" s="41" customFormat="1" ht="18.75">
      <c r="B33" s="104">
        <f t="shared" si="2"/>
        <v>3.0399999999999991</v>
      </c>
      <c r="C33" s="12" t="s">
        <v>57</v>
      </c>
      <c r="D33" s="14">
        <f>ROUND(D30*0.5*0.3,2)</f>
        <v>20.91</v>
      </c>
      <c r="E33" s="13" t="s">
        <v>29</v>
      </c>
      <c r="F33" s="14"/>
      <c r="G33" s="105"/>
      <c r="H33" s="185"/>
      <c r="J33" s="15"/>
      <c r="K33" s="15"/>
      <c r="L33" s="15"/>
      <c r="M33" s="15"/>
      <c r="N33" s="15"/>
    </row>
    <row r="34" spans="1:15" s="41" customFormat="1" ht="48" customHeight="1">
      <c r="B34" s="104">
        <f t="shared" si="2"/>
        <v>3.0499999999999989</v>
      </c>
      <c r="C34" s="12" t="s">
        <v>33</v>
      </c>
      <c r="D34" s="14">
        <f>+ROUND(D30,2)</f>
        <v>139.4</v>
      </c>
      <c r="E34" s="13" t="s">
        <v>10</v>
      </c>
      <c r="F34" s="14"/>
      <c r="G34" s="105"/>
      <c r="H34" s="185"/>
      <c r="J34" s="94"/>
      <c r="K34" s="94"/>
      <c r="L34" s="94"/>
      <c r="M34" s="94"/>
      <c r="N34" s="15"/>
    </row>
    <row r="35" spans="1:15" s="41" customFormat="1" ht="19.5" thickBot="1">
      <c r="B35" s="127"/>
      <c r="C35" s="43"/>
      <c r="D35" s="43"/>
      <c r="E35" s="43"/>
      <c r="F35" s="43"/>
      <c r="G35" s="105"/>
      <c r="H35" s="186"/>
      <c r="J35" s="94"/>
      <c r="K35" s="94"/>
      <c r="L35" s="94"/>
      <c r="M35" s="94"/>
      <c r="N35" s="15"/>
    </row>
    <row r="36" spans="1:15" s="41" customFormat="1" ht="19.5" thickBot="1">
      <c r="B36" s="7" t="s">
        <v>32</v>
      </c>
      <c r="C36" s="8" t="s">
        <v>36</v>
      </c>
      <c r="D36" s="36"/>
      <c r="E36" s="9"/>
      <c r="F36" s="36"/>
      <c r="G36" s="64"/>
      <c r="H36" s="10"/>
      <c r="I36" s="15"/>
      <c r="J36" s="28" t="s">
        <v>43</v>
      </c>
      <c r="K36" s="28" t="s">
        <v>44</v>
      </c>
      <c r="L36" s="28" t="s">
        <v>45</v>
      </c>
      <c r="M36" s="28" t="s">
        <v>46</v>
      </c>
      <c r="N36" s="28"/>
    </row>
    <row r="37" spans="1:15" s="41" customFormat="1" ht="18.75">
      <c r="B37" s="104">
        <f>+B34+0.01</f>
        <v>3.0599999999999987</v>
      </c>
      <c r="C37" s="12" t="s">
        <v>58</v>
      </c>
      <c r="D37" s="14">
        <f>+ROUND(J37*K37*L37,2)</f>
        <v>27.88</v>
      </c>
      <c r="E37" s="13" t="s">
        <v>29</v>
      </c>
      <c r="F37" s="14"/>
      <c r="G37" s="120"/>
      <c r="H37" s="184"/>
      <c r="I37" s="94"/>
      <c r="J37" s="28">
        <v>139.4</v>
      </c>
      <c r="K37" s="28">
        <v>1</v>
      </c>
      <c r="L37" s="28">
        <v>0.2</v>
      </c>
      <c r="M37" s="28">
        <v>0.1</v>
      </c>
      <c r="N37" s="28"/>
    </row>
    <row r="38" spans="1:15" s="41" customFormat="1" ht="56.25">
      <c r="B38" s="104">
        <f t="shared" ref="B38:B40" si="3">+B37+0.01</f>
        <v>3.0699999999999985</v>
      </c>
      <c r="C38" s="12" t="s">
        <v>47</v>
      </c>
      <c r="D38" s="14">
        <f>+ROUND(J37*K37*M37,2)</f>
        <v>13.94</v>
      </c>
      <c r="E38" s="13" t="s">
        <v>39</v>
      </c>
      <c r="F38" s="14"/>
      <c r="G38" s="120"/>
      <c r="H38" s="185"/>
      <c r="I38" s="94"/>
      <c r="J38" s="15"/>
      <c r="K38" s="15"/>
      <c r="L38" s="15"/>
      <c r="M38" s="15"/>
      <c r="N38" s="15"/>
    </row>
    <row r="39" spans="1:15" s="41" customFormat="1" ht="37.5">
      <c r="B39" s="104">
        <f t="shared" si="3"/>
        <v>3.0799999999999983</v>
      </c>
      <c r="C39" s="12" t="s">
        <v>28</v>
      </c>
      <c r="D39" s="14">
        <f>+ROUND(D37*1.2,2)</f>
        <v>33.46</v>
      </c>
      <c r="E39" s="13" t="s">
        <v>29</v>
      </c>
      <c r="F39" s="14"/>
      <c r="G39" s="120"/>
      <c r="H39" s="185"/>
      <c r="I39" s="94"/>
      <c r="J39" s="15"/>
      <c r="K39" s="15"/>
      <c r="L39" s="15"/>
      <c r="M39" s="15"/>
      <c r="N39" s="15"/>
    </row>
    <row r="40" spans="1:15" s="41" customFormat="1" ht="37.5">
      <c r="B40" s="104">
        <f t="shared" si="3"/>
        <v>3.0899999999999981</v>
      </c>
      <c r="C40" s="12" t="s">
        <v>48</v>
      </c>
      <c r="D40" s="14">
        <f>+ROUND(J37*K37,2)</f>
        <v>139.4</v>
      </c>
      <c r="E40" s="13" t="s">
        <v>9</v>
      </c>
      <c r="F40" s="14"/>
      <c r="G40" s="105"/>
      <c r="H40" s="185"/>
      <c r="I40" s="94"/>
      <c r="J40" s="15"/>
      <c r="K40" s="15"/>
      <c r="L40" s="15"/>
      <c r="M40" s="15"/>
      <c r="N40" s="15"/>
    </row>
    <row r="41" spans="1:15" s="41" customFormat="1" ht="19.5" thickBot="1">
      <c r="B41" s="61"/>
      <c r="C41" s="15"/>
      <c r="D41" s="43"/>
      <c r="E41" s="122"/>
      <c r="F41" s="75"/>
      <c r="G41" s="75"/>
      <c r="H41" s="186"/>
      <c r="I41" s="94"/>
      <c r="J41" s="15"/>
      <c r="K41" s="15"/>
      <c r="L41" s="15"/>
      <c r="M41" s="15"/>
      <c r="N41" s="15"/>
    </row>
    <row r="42" spans="1:15" s="41" customFormat="1" ht="19.5" thickBot="1">
      <c r="A42" s="42"/>
      <c r="B42" s="123">
        <v>4</v>
      </c>
      <c r="C42" s="121" t="s">
        <v>59</v>
      </c>
      <c r="D42" s="121"/>
      <c r="E42" s="121"/>
      <c r="F42" s="121"/>
      <c r="G42" s="121"/>
      <c r="H42" s="124"/>
      <c r="J42" s="1"/>
      <c r="K42" s="1"/>
      <c r="L42" s="1"/>
      <c r="M42" s="1"/>
      <c r="N42" s="1"/>
    </row>
    <row r="43" spans="1:15" ht="19.5" thickBot="1">
      <c r="B43" s="125" t="s">
        <v>31</v>
      </c>
      <c r="C43" s="8" t="s">
        <v>27</v>
      </c>
      <c r="D43" s="8"/>
      <c r="E43" s="8"/>
      <c r="F43" s="8"/>
      <c r="G43" s="8"/>
      <c r="H43" s="64"/>
    </row>
    <row r="44" spans="1:15" ht="18.75">
      <c r="B44" s="110">
        <f>+B42+0.01</f>
        <v>4.01</v>
      </c>
      <c r="C44" s="28" t="s">
        <v>54</v>
      </c>
      <c r="D44" s="45">
        <v>167</v>
      </c>
      <c r="E44" s="44" t="s">
        <v>10</v>
      </c>
      <c r="F44" s="45"/>
      <c r="G44" s="109"/>
      <c r="H44" s="184"/>
    </row>
    <row r="45" spans="1:15" ht="37.5">
      <c r="B45" s="110">
        <f t="shared" ref="B45:B48" si="4">B44+0.01</f>
        <v>4.0199999999999996</v>
      </c>
      <c r="C45" s="76" t="s">
        <v>60</v>
      </c>
      <c r="D45" s="45">
        <f>ROUND(D44*0.3*0.5,2)</f>
        <v>25.05</v>
      </c>
      <c r="E45" s="44" t="s">
        <v>29</v>
      </c>
      <c r="F45" s="45"/>
      <c r="G45" s="109"/>
      <c r="H45" s="185"/>
      <c r="J45" s="2"/>
      <c r="K45" s="2"/>
      <c r="L45" s="2"/>
      <c r="M45" s="2"/>
      <c r="N45" s="2"/>
      <c r="O45" s="2"/>
    </row>
    <row r="46" spans="1:15" ht="37.5">
      <c r="B46" s="110">
        <f t="shared" si="4"/>
        <v>4.0299999999999994</v>
      </c>
      <c r="C46" s="29" t="s">
        <v>28</v>
      </c>
      <c r="D46" s="45">
        <f>ROUND(D45*1.2,2)</f>
        <v>30.06</v>
      </c>
      <c r="E46" s="44" t="s">
        <v>29</v>
      </c>
      <c r="F46" s="45"/>
      <c r="G46" s="109"/>
      <c r="H46" s="185"/>
      <c r="J46" s="15"/>
      <c r="K46" s="15"/>
      <c r="L46" s="15"/>
      <c r="M46" s="15"/>
      <c r="N46" s="15"/>
      <c r="O46" s="2"/>
    </row>
    <row r="47" spans="1:15" ht="21" customHeight="1">
      <c r="B47" s="110">
        <f t="shared" si="4"/>
        <v>4.0399999999999991</v>
      </c>
      <c r="C47" s="28" t="s">
        <v>61</v>
      </c>
      <c r="D47" s="45">
        <f>ROUND(D44*0.3*0.5,2)</f>
        <v>25.05</v>
      </c>
      <c r="E47" s="44" t="s">
        <v>29</v>
      </c>
      <c r="F47" s="45"/>
      <c r="G47" s="109"/>
      <c r="H47" s="185"/>
      <c r="J47" s="119"/>
      <c r="K47" s="119"/>
      <c r="L47" s="119"/>
      <c r="M47" s="119"/>
      <c r="N47" s="15"/>
      <c r="O47" s="2"/>
    </row>
    <row r="48" spans="1:15" ht="56.25">
      <c r="B48" s="110">
        <f t="shared" si="4"/>
        <v>4.0499999999999989</v>
      </c>
      <c r="C48" s="29" t="s">
        <v>33</v>
      </c>
      <c r="D48" s="45">
        <f>+D44</f>
        <v>167</v>
      </c>
      <c r="E48" s="44" t="s">
        <v>10</v>
      </c>
      <c r="F48" s="45"/>
      <c r="G48" s="109"/>
      <c r="H48" s="185"/>
      <c r="J48" s="2"/>
      <c r="K48" s="2"/>
      <c r="L48" s="2"/>
      <c r="M48" s="2"/>
      <c r="N48" s="2"/>
      <c r="O48" s="2"/>
    </row>
    <row r="49" spans="2:14" ht="15.75" customHeight="1" thickBot="1">
      <c r="B49" s="61"/>
      <c r="C49" s="15"/>
      <c r="D49" s="43"/>
      <c r="E49" s="122"/>
      <c r="F49" s="43"/>
      <c r="G49" s="107"/>
      <c r="H49" s="186"/>
    </row>
    <row r="50" spans="2:14" ht="19.5" thickBot="1">
      <c r="B50" s="65" t="s">
        <v>32</v>
      </c>
      <c r="C50" s="66" t="s">
        <v>36</v>
      </c>
      <c r="D50" s="69"/>
      <c r="E50" s="70"/>
      <c r="F50" s="69"/>
      <c r="G50" s="108"/>
      <c r="H50" s="64"/>
      <c r="J50" s="28" t="s">
        <v>43</v>
      </c>
      <c r="K50" s="28" t="s">
        <v>44</v>
      </c>
      <c r="L50" s="28" t="s">
        <v>45</v>
      </c>
      <c r="M50" s="28" t="s">
        <v>46</v>
      </c>
      <c r="N50" s="28"/>
    </row>
    <row r="51" spans="2:14" ht="18.75">
      <c r="B51" s="104">
        <f>+B48+0.01</f>
        <v>4.0599999999999987</v>
      </c>
      <c r="C51" s="12" t="s">
        <v>62</v>
      </c>
      <c r="D51" s="14">
        <f>+ROUND(J51*K51*L51,2)</f>
        <v>33.4</v>
      </c>
      <c r="E51" s="13" t="s">
        <v>29</v>
      </c>
      <c r="F51" s="14"/>
      <c r="G51" s="120"/>
      <c r="H51" s="184"/>
      <c r="J51" s="28">
        <v>167</v>
      </c>
      <c r="K51" s="28">
        <v>1</v>
      </c>
      <c r="L51" s="28">
        <v>0.2</v>
      </c>
      <c r="M51" s="28">
        <v>0.1</v>
      </c>
      <c r="N51" s="28"/>
    </row>
    <row r="52" spans="2:14" ht="56.25">
      <c r="B52" s="104">
        <f t="shared" ref="B52:B54" si="5">+B51+0.01</f>
        <v>4.0699999999999985</v>
      </c>
      <c r="C52" s="12" t="s">
        <v>47</v>
      </c>
      <c r="D52" s="14">
        <f>+ROUND(J51*K51*M51,2)</f>
        <v>16.7</v>
      </c>
      <c r="E52" s="13" t="s">
        <v>39</v>
      </c>
      <c r="F52" s="14"/>
      <c r="G52" s="120"/>
      <c r="H52" s="185"/>
    </row>
    <row r="53" spans="2:14" ht="37.5">
      <c r="B53" s="104">
        <f t="shared" si="5"/>
        <v>4.0799999999999983</v>
      </c>
      <c r="C53" s="12" t="s">
        <v>28</v>
      </c>
      <c r="D53" s="14">
        <f>+ROUND(D51*1.2,2)</f>
        <v>40.08</v>
      </c>
      <c r="E53" s="13" t="s">
        <v>29</v>
      </c>
      <c r="F53" s="14"/>
      <c r="G53" s="120"/>
      <c r="H53" s="185"/>
    </row>
    <row r="54" spans="2:14" ht="37.5">
      <c r="B54" s="104">
        <f t="shared" si="5"/>
        <v>4.0899999999999981</v>
      </c>
      <c r="C54" s="12" t="s">
        <v>48</v>
      </c>
      <c r="D54" s="14">
        <f>+ROUND(J51*K51,2)</f>
        <v>167</v>
      </c>
      <c r="E54" s="13" t="s">
        <v>9</v>
      </c>
      <c r="F54" s="14"/>
      <c r="G54" s="105"/>
      <c r="H54" s="185"/>
    </row>
    <row r="55" spans="2:14" ht="21" customHeight="1" thickBot="1">
      <c r="B55" s="61"/>
      <c r="C55" s="15"/>
      <c r="D55" s="43"/>
      <c r="E55" s="122"/>
      <c r="F55" s="75"/>
      <c r="G55" s="75"/>
      <c r="H55" s="186"/>
    </row>
    <row r="56" spans="2:14" ht="19.5" thickBot="1">
      <c r="B56" s="123">
        <v>11</v>
      </c>
      <c r="C56" s="121" t="s">
        <v>40</v>
      </c>
      <c r="D56" s="121"/>
      <c r="E56" s="121"/>
      <c r="F56" s="121"/>
      <c r="G56" s="121"/>
      <c r="H56" s="124"/>
    </row>
    <row r="57" spans="2:14" ht="19.5" thickBot="1">
      <c r="B57" s="145">
        <v>11.01</v>
      </c>
      <c r="C57" s="99" t="s">
        <v>7</v>
      </c>
      <c r="D57" s="146">
        <v>1</v>
      </c>
      <c r="E57" s="147" t="s">
        <v>30</v>
      </c>
      <c r="F57" s="146"/>
      <c r="G57" s="148"/>
      <c r="H57" s="184"/>
    </row>
    <row r="58" spans="2:14" ht="19.5" thickBot="1">
      <c r="B58" s="149"/>
      <c r="C58" s="150"/>
      <c r="D58" s="151"/>
      <c r="E58" s="152"/>
      <c r="F58" s="151"/>
      <c r="G58" s="153"/>
      <c r="H58" s="186"/>
    </row>
    <row r="59" spans="2:14" ht="19.5" thickBot="1">
      <c r="B59" s="141"/>
      <c r="C59" s="81"/>
      <c r="D59" s="142"/>
      <c r="E59" s="143"/>
      <c r="F59" s="142"/>
      <c r="G59" s="144"/>
      <c r="H59" s="78"/>
    </row>
    <row r="60" spans="2:14" ht="18" customHeight="1" thickBot="1">
      <c r="B60" s="166" t="s">
        <v>17</v>
      </c>
      <c r="C60" s="167"/>
      <c r="D60" s="168"/>
      <c r="E60" s="167"/>
      <c r="F60" s="168"/>
      <c r="G60" s="169"/>
      <c r="H60" s="67"/>
    </row>
    <row r="61" spans="2:14" ht="18.75" customHeight="1" thickBot="1">
      <c r="B61" s="61"/>
      <c r="C61" s="87"/>
      <c r="D61" s="43"/>
      <c r="E61" s="122"/>
      <c r="F61" s="43"/>
      <c r="G61" s="107"/>
      <c r="H61" s="78"/>
    </row>
    <row r="62" spans="2:14" ht="18.75" customHeight="1" thickBot="1">
      <c r="B62" s="123">
        <v>12</v>
      </c>
      <c r="C62" s="121" t="s">
        <v>8</v>
      </c>
      <c r="D62" s="121"/>
      <c r="E62" s="121"/>
      <c r="F62" s="121"/>
      <c r="G62" s="121"/>
      <c r="H62" s="124"/>
    </row>
    <row r="63" spans="2:14" ht="15.75" customHeight="1">
      <c r="B63" s="156">
        <v>12.01</v>
      </c>
      <c r="C63" s="77" t="s">
        <v>18</v>
      </c>
      <c r="D63" s="157"/>
      <c r="E63" s="158">
        <v>0.1</v>
      </c>
      <c r="F63" s="157"/>
      <c r="G63" s="73"/>
      <c r="H63" s="187"/>
    </row>
    <row r="64" spans="2:14" ht="15.75" customHeight="1">
      <c r="B64" s="79">
        <f>B63+0.01</f>
        <v>12.02</v>
      </c>
      <c r="C64" s="17" t="s">
        <v>19</v>
      </c>
      <c r="D64" s="74"/>
      <c r="E64" s="80">
        <v>0.03</v>
      </c>
      <c r="F64" s="74"/>
      <c r="G64" s="111"/>
      <c r="H64" s="187"/>
    </row>
    <row r="65" spans="2:8" ht="18.75">
      <c r="B65" s="79">
        <f t="shared" ref="B65:B71" si="6">B64+0.01</f>
        <v>12.03</v>
      </c>
      <c r="C65" s="17" t="s">
        <v>20</v>
      </c>
      <c r="D65" s="19"/>
      <c r="E65" s="18">
        <v>2.5000000000000001E-2</v>
      </c>
      <c r="F65" s="19"/>
      <c r="G65" s="112"/>
      <c r="H65" s="187"/>
    </row>
    <row r="66" spans="2:8" ht="18.75">
      <c r="B66" s="79">
        <f t="shared" si="6"/>
        <v>12.04</v>
      </c>
      <c r="C66" s="17" t="s">
        <v>21</v>
      </c>
      <c r="D66" s="19"/>
      <c r="E66" s="18">
        <v>0.05</v>
      </c>
      <c r="F66" s="19"/>
      <c r="G66" s="112"/>
      <c r="H66" s="187"/>
    </row>
    <row r="67" spans="2:8" ht="18.75">
      <c r="B67" s="79">
        <f t="shared" si="6"/>
        <v>12.049999999999999</v>
      </c>
      <c r="C67" s="17" t="s">
        <v>22</v>
      </c>
      <c r="D67" s="19"/>
      <c r="E67" s="18">
        <v>0.05</v>
      </c>
      <c r="F67" s="19"/>
      <c r="G67" s="112"/>
      <c r="H67" s="187"/>
    </row>
    <row r="68" spans="2:8" ht="18.75">
      <c r="B68" s="79">
        <f t="shared" si="6"/>
        <v>12.059999999999999</v>
      </c>
      <c r="C68" s="17" t="s">
        <v>23</v>
      </c>
      <c r="D68" s="19"/>
      <c r="E68" s="18">
        <v>0.04</v>
      </c>
      <c r="F68" s="19"/>
      <c r="G68" s="112"/>
      <c r="H68" s="187"/>
    </row>
    <row r="69" spans="2:8" ht="18.75">
      <c r="B69" s="79">
        <f t="shared" si="6"/>
        <v>12.069999999999999</v>
      </c>
      <c r="C69" s="17" t="s">
        <v>24</v>
      </c>
      <c r="D69" s="19"/>
      <c r="E69" s="18">
        <v>0.01</v>
      </c>
      <c r="F69" s="19"/>
      <c r="G69" s="112"/>
      <c r="H69" s="187"/>
    </row>
    <row r="70" spans="2:8" ht="18.75">
      <c r="B70" s="79">
        <f t="shared" si="6"/>
        <v>12.079999999999998</v>
      </c>
      <c r="C70" s="17" t="s">
        <v>25</v>
      </c>
      <c r="D70" s="19"/>
      <c r="E70" s="18">
        <v>1E-3</v>
      </c>
      <c r="F70" s="19"/>
      <c r="G70" s="112"/>
      <c r="H70" s="187"/>
    </row>
    <row r="71" spans="2:8" ht="19.5" thickBot="1">
      <c r="B71" s="113">
        <f t="shared" si="6"/>
        <v>12.089999999999998</v>
      </c>
      <c r="C71" s="114" t="s">
        <v>26</v>
      </c>
      <c r="D71" s="115"/>
      <c r="E71" s="116">
        <v>0.18</v>
      </c>
      <c r="F71" s="115"/>
      <c r="G71" s="117"/>
      <c r="H71" s="187"/>
    </row>
    <row r="72" spans="2:8" ht="19.5" thickBot="1">
      <c r="B72" s="61"/>
      <c r="C72" s="95"/>
      <c r="D72" s="96"/>
      <c r="E72" s="97"/>
      <c r="F72" s="96"/>
      <c r="G72" s="96"/>
      <c r="H72" s="188"/>
    </row>
    <row r="73" spans="2:8" ht="19.5" customHeight="1" thickBot="1">
      <c r="B73" s="164" t="s">
        <v>41</v>
      </c>
      <c r="C73" s="165"/>
      <c r="D73" s="165"/>
      <c r="E73" s="165"/>
      <c r="F73" s="165"/>
      <c r="G73" s="165"/>
      <c r="H73" s="82"/>
    </row>
    <row r="74" spans="2:8" ht="18.75">
      <c r="B74" s="62"/>
      <c r="C74" s="83"/>
      <c r="D74" s="43"/>
      <c r="E74" s="159"/>
      <c r="F74" s="43"/>
      <c r="G74" s="43"/>
      <c r="H74" s="20"/>
    </row>
    <row r="75" spans="2:8">
      <c r="B75" s="160"/>
      <c r="C75" s="15"/>
      <c r="D75" s="86"/>
      <c r="E75" s="86"/>
      <c r="F75" s="86"/>
      <c r="G75" s="86"/>
      <c r="H75" s="162"/>
    </row>
    <row r="76" spans="2:8" ht="19.5" customHeight="1">
      <c r="B76" s="160"/>
      <c r="C76" s="86"/>
      <c r="D76" s="91"/>
      <c r="E76" s="84"/>
      <c r="F76" s="85"/>
      <c r="G76" s="85"/>
      <c r="H76" s="22"/>
    </row>
    <row r="77" spans="2:8" ht="19.5" customHeight="1">
      <c r="B77" s="63"/>
      <c r="C77" s="21"/>
      <c r="D77" s="35"/>
      <c r="E77" s="33"/>
      <c r="F77" s="32"/>
      <c r="G77" s="161"/>
      <c r="H77" s="24"/>
    </row>
    <row r="78" spans="2:8" ht="18.75">
      <c r="B78" s="63"/>
      <c r="C78" s="21"/>
      <c r="D78" s="35"/>
      <c r="E78" s="33"/>
      <c r="F78" s="35"/>
      <c r="G78" s="35"/>
      <c r="H78" s="31"/>
    </row>
    <row r="79" spans="2:8" ht="18.75">
      <c r="B79" s="88"/>
      <c r="C79" s="25"/>
      <c r="D79" s="92"/>
      <c r="E79" s="189"/>
      <c r="F79" s="190"/>
      <c r="G79" s="191"/>
      <c r="H79" s="93"/>
    </row>
    <row r="80" spans="2:8" ht="18.75">
      <c r="B80" s="88"/>
      <c r="C80" s="21"/>
      <c r="D80" s="89"/>
      <c r="E80" s="196"/>
      <c r="F80" s="197"/>
      <c r="G80" s="197"/>
      <c r="H80" s="163"/>
    </row>
    <row r="81" spans="1:8" ht="18.75">
      <c r="B81" s="63"/>
      <c r="C81" s="25"/>
      <c r="D81" s="35"/>
      <c r="E81" s="2"/>
      <c r="F81" s="33"/>
      <c r="G81" s="33"/>
      <c r="H81" s="34"/>
    </row>
    <row r="82" spans="1:8" ht="18.75">
      <c r="B82" s="63"/>
      <c r="C82" s="21"/>
      <c r="D82" s="35"/>
      <c r="E82" s="33"/>
      <c r="F82" s="33"/>
      <c r="G82" s="35"/>
      <c r="H82" s="24"/>
    </row>
    <row r="83" spans="1:8" ht="18.75">
      <c r="B83" s="63"/>
      <c r="C83" s="23"/>
      <c r="D83" s="33"/>
      <c r="E83" s="33"/>
      <c r="F83" s="33"/>
      <c r="G83" s="33"/>
      <c r="H83" s="24"/>
    </row>
    <row r="84" spans="1:8" ht="18.75">
      <c r="A84" s="192"/>
      <c r="B84" s="192"/>
      <c r="C84" s="192"/>
      <c r="D84" s="192"/>
      <c r="E84" s="192"/>
      <c r="F84" s="192"/>
      <c r="G84" s="192"/>
      <c r="H84" s="193"/>
    </row>
    <row r="85" spans="1:8" ht="18.75" customHeight="1">
      <c r="B85" s="129"/>
      <c r="C85" s="23"/>
      <c r="D85" s="30"/>
      <c r="E85" s="30"/>
      <c r="F85" s="30"/>
      <c r="G85" s="90"/>
      <c r="H85" s="130"/>
    </row>
    <row r="86" spans="1:8" ht="15" customHeight="1">
      <c r="A86" s="194"/>
      <c r="B86" s="194"/>
      <c r="C86" s="194"/>
      <c r="D86" s="194"/>
      <c r="E86" s="194"/>
      <c r="F86" s="194"/>
      <c r="G86" s="194"/>
      <c r="H86" s="195"/>
    </row>
    <row r="87" spans="1:8" ht="18.75">
      <c r="A87" s="192"/>
      <c r="B87" s="192"/>
      <c r="C87" s="192"/>
      <c r="D87" s="192"/>
      <c r="E87" s="192"/>
      <c r="F87" s="192"/>
      <c r="G87" s="192"/>
      <c r="H87" s="193"/>
    </row>
    <row r="88" spans="1:8">
      <c r="B88" s="129"/>
      <c r="C88" s="2"/>
      <c r="D88" s="131"/>
      <c r="E88" s="57"/>
      <c r="F88" s="131"/>
      <c r="G88" s="131"/>
      <c r="H88" s="130"/>
    </row>
    <row r="89" spans="1:8" ht="21" thickBot="1">
      <c r="B89" s="132"/>
      <c r="C89" s="133"/>
      <c r="D89" s="134"/>
      <c r="E89" s="135"/>
      <c r="F89" s="134"/>
      <c r="G89" s="134"/>
      <c r="H89" s="136"/>
    </row>
  </sheetData>
  <autoFilter ref="B9:H55"/>
  <mergeCells count="27">
    <mergeCell ref="E79:G79"/>
    <mergeCell ref="A84:H84"/>
    <mergeCell ref="A86:H86"/>
    <mergeCell ref="A87:H87"/>
    <mergeCell ref="E80:G80"/>
    <mergeCell ref="H63:H72"/>
    <mergeCell ref="H37:H41"/>
    <mergeCell ref="H32:H35"/>
    <mergeCell ref="H57:H58"/>
    <mergeCell ref="H51:H55"/>
    <mergeCell ref="H44:H49"/>
    <mergeCell ref="B73:G73"/>
    <mergeCell ref="B60:G60"/>
    <mergeCell ref="B4:C4"/>
    <mergeCell ref="D4:H4"/>
    <mergeCell ref="B2:H2"/>
    <mergeCell ref="B3:C3"/>
    <mergeCell ref="D3:H3"/>
    <mergeCell ref="B5:C5"/>
    <mergeCell ref="D5:H5"/>
    <mergeCell ref="B6:C6"/>
    <mergeCell ref="D6:H6"/>
    <mergeCell ref="B7:C7"/>
    <mergeCell ref="D7:F7"/>
    <mergeCell ref="H23:H27"/>
    <mergeCell ref="H11:H13"/>
    <mergeCell ref="H16:H21"/>
  </mergeCells>
  <printOptions horizontalCentered="1"/>
  <pageMargins left="0.25" right="0.25" top="0.46" bottom="0.56000000000000005" header="0.31496062992125984" footer="0.28000000000000003"/>
  <pageSetup scale="72" orientation="portrait" horizontalDpi="300" verticalDpi="300" r:id="rId1"/>
  <headerFooter>
    <oddFooter>&amp;R&amp;9&amp;P/&amp;N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4" workbookViewId="0">
      <selection activeCell="E13" sqref="E13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LM LAS CAYENAS</vt:lpstr>
      <vt:lpstr>Hoja1</vt:lpstr>
      <vt:lpstr>'LM LAS CAYENAS'!Área_de_impresión</vt:lpstr>
      <vt:lpstr>'LM LAS CAYENAS'!Títulos_a_imprimir</vt:lpstr>
    </vt:vector>
  </TitlesOfParts>
  <Company>Windows User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MARIA CLETO</dc:creator>
  <cp:lastModifiedBy>obraspublicas</cp:lastModifiedBy>
  <cp:lastPrinted>2022-03-29T14:16:33Z</cp:lastPrinted>
  <dcterms:created xsi:type="dcterms:W3CDTF">2017-12-28T17:07:55Z</dcterms:created>
  <dcterms:modified xsi:type="dcterms:W3CDTF">2022-05-24T18:07:24Z</dcterms:modified>
</cp:coreProperties>
</file>