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5" yWindow="0" windowWidth="2265" windowHeight="1125"/>
  </bookViews>
  <sheets>
    <sheet name="LM EL SUMITO" sheetId="9" r:id="rId1"/>
    <sheet name="Hoja1" sheetId="7" r:id="rId2"/>
  </sheets>
  <definedNames>
    <definedName name="_xlnm._FilterDatabase" localSheetId="0" hidden="1">'LM EL SUMITO'!$B$9:$H$179</definedName>
    <definedName name="_xlnm.Print_Area" localSheetId="0">'LM EL SUMITO'!$B$1:$H$206</definedName>
    <definedName name="_xlnm.Print_Titles" localSheetId="0">'LM EL SUMITO'!$9:$9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6" i="9"/>
  <c r="D150"/>
  <c r="D64"/>
  <c r="D121"/>
  <c r="D142"/>
  <c r="D92"/>
  <c r="D36"/>
  <c r="D106"/>
  <c r="D170"/>
  <c r="D136"/>
  <c r="K194"/>
  <c r="D164"/>
  <c r="D173"/>
  <c r="B182" l="1"/>
  <c r="B183" s="1"/>
  <c r="B184" s="1"/>
  <c r="B185" s="1"/>
  <c r="B186" s="1"/>
  <c r="B187" s="1"/>
  <c r="B188" s="1"/>
  <c r="B189" s="1"/>
  <c r="B190" s="1"/>
  <c r="B176"/>
  <c r="D171"/>
  <c r="D172"/>
  <c r="D167"/>
  <c r="D166"/>
  <c r="D165"/>
  <c r="B163"/>
  <c r="B165" s="1"/>
  <c r="B166" s="1"/>
  <c r="B167" s="1"/>
  <c r="B170" s="1"/>
  <c r="B171" s="1"/>
  <c r="B172" s="1"/>
  <c r="B173" s="1"/>
  <c r="D159"/>
  <c r="D157"/>
  <c r="D158"/>
  <c r="D153"/>
  <c r="D152"/>
  <c r="B149"/>
  <c r="B151" s="1"/>
  <c r="B152" s="1"/>
  <c r="B153" s="1"/>
  <c r="B156" s="1"/>
  <c r="B157" s="1"/>
  <c r="B158" s="1"/>
  <c r="B159" s="1"/>
  <c r="D145"/>
  <c r="D144"/>
  <c r="D143"/>
  <c r="D139"/>
  <c r="D138"/>
  <c r="B135"/>
  <c r="B136" s="1"/>
  <c r="D131"/>
  <c r="D130"/>
  <c r="D129"/>
  <c r="B128"/>
  <c r="B129" s="1"/>
  <c r="B130" s="1"/>
  <c r="B131" s="1"/>
  <c r="D124"/>
  <c r="D123"/>
  <c r="D122"/>
  <c r="D117"/>
  <c r="D116"/>
  <c r="D114"/>
  <c r="D115" s="1"/>
  <c r="B113"/>
  <c r="B115" s="1"/>
  <c r="B116" s="1"/>
  <c r="B117" s="1"/>
  <c r="B121" s="1"/>
  <c r="B122" s="1"/>
  <c r="B123" s="1"/>
  <c r="B124" s="1"/>
  <c r="D109"/>
  <c r="D107"/>
  <c r="D108"/>
  <c r="D103"/>
  <c r="D102"/>
  <c r="D100"/>
  <c r="D101" s="1"/>
  <c r="B99"/>
  <c r="B100" s="1"/>
  <c r="D95"/>
  <c r="D93"/>
  <c r="D94"/>
  <c r="D89"/>
  <c r="D88"/>
  <c r="D86"/>
  <c r="B86"/>
  <c r="B85"/>
  <c r="B87" s="1"/>
  <c r="B88" s="1"/>
  <c r="B89" s="1"/>
  <c r="B92" s="1"/>
  <c r="B93" s="1"/>
  <c r="B94" s="1"/>
  <c r="B95" s="1"/>
  <c r="D81"/>
  <c r="D79"/>
  <c r="D78"/>
  <c r="D80" s="1"/>
  <c r="D75"/>
  <c r="D74"/>
  <c r="B73"/>
  <c r="B74" s="1"/>
  <c r="B75" s="1"/>
  <c r="B78" s="1"/>
  <c r="B79" s="1"/>
  <c r="B80" s="1"/>
  <c r="B81" s="1"/>
  <c r="D72"/>
  <c r="B71"/>
  <c r="B72" s="1"/>
  <c r="D67"/>
  <c r="D66"/>
  <c r="D65"/>
  <c r="D61"/>
  <c r="D60"/>
  <c r="D58"/>
  <c r="D59" s="1"/>
  <c r="B57"/>
  <c r="B59" s="1"/>
  <c r="B60" s="1"/>
  <c r="B61" s="1"/>
  <c r="B64" s="1"/>
  <c r="B65" s="1"/>
  <c r="B66" s="1"/>
  <c r="B67" s="1"/>
  <c r="D53"/>
  <c r="D51"/>
  <c r="D50"/>
  <c r="D52" s="1"/>
  <c r="D47"/>
  <c r="D46"/>
  <c r="D44"/>
  <c r="B43"/>
  <c r="B45" s="1"/>
  <c r="B46" s="1"/>
  <c r="B47" s="1"/>
  <c r="B50" s="1"/>
  <c r="B51" s="1"/>
  <c r="B52" s="1"/>
  <c r="B53" s="1"/>
  <c r="D39"/>
  <c r="D38"/>
  <c r="D37"/>
  <c r="D33"/>
  <c r="D32"/>
  <c r="D30"/>
  <c r="B29"/>
  <c r="B30" s="1"/>
  <c r="D25"/>
  <c r="D24"/>
  <c r="D23"/>
  <c r="D19"/>
  <c r="D18"/>
  <c r="D16"/>
  <c r="B15"/>
  <c r="B17" s="1"/>
  <c r="B18" s="1"/>
  <c r="B19" s="1"/>
  <c r="B22" s="1"/>
  <c r="B23" s="1"/>
  <c r="B24" s="1"/>
  <c r="B25" s="1"/>
  <c r="B31" l="1"/>
  <c r="B32" s="1"/>
  <c r="B33" s="1"/>
  <c r="B36" s="1"/>
  <c r="B37" s="1"/>
  <c r="B38" s="1"/>
  <c r="B39" s="1"/>
  <c r="B44"/>
  <c r="B137"/>
  <c r="B138" s="1"/>
  <c r="B139" s="1"/>
  <c r="B142" s="1"/>
  <c r="B143" s="1"/>
  <c r="B144" s="1"/>
  <c r="B145" s="1"/>
  <c r="D45"/>
  <c r="D137"/>
  <c r="D151"/>
  <c r="D73"/>
  <c r="D17"/>
  <c r="B16"/>
  <c r="D31"/>
  <c r="B58"/>
  <c r="D87"/>
  <c r="B101"/>
  <c r="B102" s="1"/>
  <c r="B103" s="1"/>
  <c r="B106" s="1"/>
  <c r="B107" s="1"/>
  <c r="B108" s="1"/>
  <c r="B109" s="1"/>
  <c r="B114"/>
  <c r="B150"/>
  <c r="B164"/>
  <c r="I179" l="1"/>
  <c r="H179" l="1"/>
  <c r="G185" s="1"/>
  <c r="G190" l="1"/>
  <c r="G189"/>
  <c r="G188"/>
  <c r="G182"/>
  <c r="G183"/>
  <c r="G184"/>
  <c r="G187"/>
  <c r="G186"/>
  <c r="H191" l="1"/>
  <c r="H194" l="1"/>
</calcChain>
</file>

<file path=xl/sharedStrings.xml><?xml version="1.0" encoding="utf-8"?>
<sst xmlns="http://schemas.openxmlformats.org/spreadsheetml/2006/main" count="348" uniqueCount="98">
  <si>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</si>
  <si>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</si>
  <si>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</si>
  <si>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</si>
  <si>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</si>
  <si>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</si>
  <si>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</si>
  <si>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</si>
  <si>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 xml:space="preserve">LIMPIEZA FINAL </t>
  </si>
  <si>
    <t xml:space="preserve">Limpieza Continua y Final </t>
  </si>
  <si>
    <t>GASTOS INDIRECTOS</t>
  </si>
  <si>
    <t>ML</t>
  </si>
  <si>
    <t>DESCRIPCION DE LOS TRABAJOS:</t>
  </si>
  <si>
    <t>DIRECCIÓN:</t>
  </si>
  <si>
    <t>CIRCUNSCRIPCIÓN</t>
  </si>
  <si>
    <t>MUNICIPIO:</t>
  </si>
  <si>
    <t>SANTO DOMINGO NORTE</t>
  </si>
  <si>
    <t>FECHA DE ELABORACIÓN:</t>
  </si>
  <si>
    <t xml:space="preserve">SUB-TOTAL GENERAL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</si>
  <si>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</si>
  <si>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</si>
  <si>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</si>
  <si>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</si>
  <si>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</si>
  <si>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</si>
  <si>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</si>
  <si>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</si>
  <si>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</si>
  <si>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 xml:space="preserve">CONSTRUCCIÓN DE CONTENES </t>
  </si>
  <si>
    <t>Bote de Material Inservible producto de la Excavación e=20%</t>
  </si>
  <si>
    <t>M3</t>
  </si>
  <si>
    <t xml:space="preserve">Replanteo de Conténes </t>
  </si>
  <si>
    <t>P.A.</t>
  </si>
  <si>
    <t>A</t>
  </si>
  <si>
    <t>PRELIMINARES</t>
  </si>
  <si>
    <t>UND</t>
  </si>
  <si>
    <t>B</t>
  </si>
  <si>
    <t xml:space="preserve">CONSTRUCCIÓN DE ACERAS </t>
  </si>
  <si>
    <t>M2</t>
  </si>
  <si>
    <t>Relleno de Material Clasificado (Caliche) debajo de Acera, Regado, Nivelado y Compactado e=0.10mts</t>
  </si>
  <si>
    <t>long</t>
  </si>
  <si>
    <t>ancho</t>
  </si>
  <si>
    <t>Eexc</t>
  </si>
  <si>
    <t>Erell</t>
  </si>
  <si>
    <t>Letrero de obra</t>
  </si>
  <si>
    <t>Excavación de Conténes a mano (718.00x0.50x0.20)mts</t>
  </si>
  <si>
    <t>Contén Pulido h=0.30m - Hormigón 210kg/cm2 (ligadora) b=0.50 h=0.30m - sección 0.105M2</t>
  </si>
  <si>
    <t>Acera en Hormigón Violinada e=0.10m ; Hormigón 210kg/cm2 (ligadora)</t>
  </si>
  <si>
    <t>CALLE CHACHITO</t>
  </si>
  <si>
    <t>Excavación de Conténes a mano (263.20x0.50x0.20)mts</t>
  </si>
  <si>
    <t>Telford para Conténes (263.20x0.50x0.20)mts</t>
  </si>
  <si>
    <t>CALLE COCHININ</t>
  </si>
  <si>
    <t>Excavación de Conténes a mano (256.60x0.50x0.20)mts</t>
  </si>
  <si>
    <t>Telford para Conténes (256.60x0.50x0.20)mts</t>
  </si>
  <si>
    <t>CALLE MACHETE</t>
  </si>
  <si>
    <t>Excavación a mano (249.40)mts2</t>
  </si>
  <si>
    <t>CALLE YOLANDA GUZMÁN</t>
  </si>
  <si>
    <t xml:space="preserve">CALLE JUAN CARLOS </t>
  </si>
  <si>
    <t>Excavación a mano (615.20)mts2</t>
  </si>
  <si>
    <t>Excavación de Conténes a mano (49.00x0.50x0.20)mts</t>
  </si>
  <si>
    <t>Excavación a mano (39.20)mts2</t>
  </si>
  <si>
    <t>CALLE ORLANDO MARTINÉZ</t>
  </si>
  <si>
    <t>Excavación a mano (361.60)mts2</t>
  </si>
  <si>
    <t>CALLE ANACLETA</t>
  </si>
  <si>
    <t>Excavación a mano (220.80)mts2</t>
  </si>
  <si>
    <t>CALLE NIÑO</t>
  </si>
  <si>
    <t>Excavación a mano (134.20)mts2</t>
  </si>
  <si>
    <t xml:space="preserve">CALLE RENE </t>
  </si>
  <si>
    <t>Excavación a mano (200.00)mts2</t>
  </si>
  <si>
    <t>CALLE LOS COCOS</t>
  </si>
  <si>
    <t>CALLE LAUREL</t>
  </si>
  <si>
    <t>Telford para Conténes (73.60x0.50x0.20)mts</t>
  </si>
  <si>
    <t>Excavación de Conténes a mano (73.60x0.50x0.20)mts</t>
  </si>
  <si>
    <t>Telford para Conténes (134.20x0.50x0.20)mts</t>
  </si>
  <si>
    <t>Excavación de Conténes a mano (220.80x0.50x0.20)mts</t>
  </si>
  <si>
    <t>Excavación de Conténes a mano (452.00x0.50x0.20)mts</t>
  </si>
  <si>
    <t>Telford para Conténes (49.00x0.50x0.20)mts</t>
  </si>
  <si>
    <t>Telford para Conténes (769.00x0.50x0.20)mts</t>
  </si>
  <si>
    <t>Excavación de Conténes a mano (76900x0.50x0.20)mts</t>
  </si>
  <si>
    <t>Excavación a mano (205..28)mts2</t>
  </si>
  <si>
    <t>Excavación a mano (210.56)mts2</t>
  </si>
  <si>
    <t>Telford para Conténes (249.40x0.50x0.20)mts</t>
  </si>
  <si>
    <t>Telford para Conténes (452.00x0.50x0.20)mts</t>
  </si>
  <si>
    <t>Telford para Conténes (220.80x0.50x0.20)mts</t>
  </si>
  <si>
    <t>Excavación de Conténes a mano (134.20x0.50x0.20)mts</t>
  </si>
  <si>
    <t>Telford para Conténes (110.00x0.50x0.20)mts</t>
  </si>
  <si>
    <t>Excavación a mano (88.00)mts2</t>
  </si>
  <si>
    <t>CALLE AVELINO</t>
  </si>
  <si>
    <t>SECTOR EL SUMITO, CALLES: CHACHITO,COCHININ,MACHETE,YOLANDA GUZMÁN,JUAN CARLOS,ORLANDO MARTINÉZ, ANACLETO,NIÑO,LOS COCOS, LAUREL,AVELINO.</t>
  </si>
  <si>
    <t>GUARICANOS</t>
  </si>
  <si>
    <t>Excavación a mano (545.03)mts2</t>
  </si>
  <si>
    <t>Telford para Conténes (545.03x0.50x0.20)mts</t>
  </si>
  <si>
    <t>Excavación de Conténes a mano (545.03x0.50x0.20)mts</t>
  </si>
  <si>
    <t>Excavación a mano (73.6)mts2</t>
  </si>
  <si>
    <t>Excavación de Conténes a mano (110x0.50x0.20)mts</t>
  </si>
  <si>
    <t xml:space="preserve">CONSTRUCCIÓN DE ACERAS Y CONTENES </t>
  </si>
  <si>
    <t xml:space="preserve"> </t>
  </si>
  <si>
    <t>PRESUPUESTO No. 50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</si>
</sst>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\$#,##0.00_);[Red]&quot;($&quot;#,##0.00\)"/>
    <numFmt numFmtId="169" formatCode="&quot;$&quot;#,##0.00"/>
  </numFmts>
  <fonts count="15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MS Sans Serif"/>
      <family val="2"/>
    </font>
    <font>
      <b/>
      <sz val="18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7" fillId="0" borderId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" fontId="8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9" fillId="0" borderId="13" xfId="0" applyFont="1" applyBorder="1"/>
    <xf numFmtId="0" fontId="6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right" vertical="center" wrapText="1"/>
    </xf>
    <xf numFmtId="0" fontId="12" fillId="0" borderId="0" xfId="0" applyFont="1"/>
    <xf numFmtId="16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right" vertical="center"/>
    </xf>
    <xf numFmtId="4" fontId="6" fillId="0" borderId="16" xfId="0" applyNumberFormat="1" applyFont="1" applyFill="1" applyBorder="1" applyAlignment="1">
      <alignment horizontal="right" vertical="center"/>
    </xf>
    <xf numFmtId="0" fontId="12" fillId="0" borderId="6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/>
    <xf numFmtId="4" fontId="6" fillId="0" borderId="14" xfId="0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2" fontId="8" fillId="0" borderId="6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2" fontId="5" fillId="0" borderId="17" xfId="0" applyNumberFormat="1" applyFont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0" fontId="2" fillId="0" borderId="19" xfId="0" applyFont="1" applyBorder="1"/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0" xfId="0" applyNumberFormat="1" applyFont="1" applyBorder="1"/>
    <xf numFmtId="0" fontId="5" fillId="0" borderId="5" xfId="0" applyFont="1" applyBorder="1" applyAlignment="1">
      <alignment vertical="center" wrapText="1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vertical="center"/>
    </xf>
    <xf numFmtId="4" fontId="6" fillId="0" borderId="24" xfId="0" applyNumberFormat="1" applyFont="1" applyBorder="1"/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4" fontId="6" fillId="0" borderId="27" xfId="0" applyNumberFormat="1" applyFont="1" applyBorder="1" applyAlignment="1">
      <alignment horizontal="right" vertical="center"/>
    </xf>
    <xf numFmtId="169" fontId="11" fillId="3" borderId="3" xfId="0" applyNumberFormat="1" applyFont="1" applyFill="1" applyBorder="1" applyAlignment="1">
      <alignment horizontal="right" vertical="center"/>
    </xf>
    <xf numFmtId="167" fontId="5" fillId="0" borderId="2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vertical="center" wrapText="1"/>
    </xf>
    <xf numFmtId="165" fontId="6" fillId="0" borderId="29" xfId="5" applyFont="1" applyFill="1" applyBorder="1" applyAlignment="1">
      <alignment horizontal="right" vertical="center"/>
    </xf>
    <xf numFmtId="4" fontId="6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right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right" vertical="center"/>
    </xf>
    <xf numFmtId="0" fontId="12" fillId="0" borderId="34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2" fontId="12" fillId="0" borderId="0" xfId="0" applyNumberFormat="1" applyFont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4" fontId="12" fillId="0" borderId="0" xfId="0" applyNumberFormat="1" applyFont="1"/>
    <xf numFmtId="4" fontId="5" fillId="0" borderId="17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18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0" fontId="2" fillId="0" borderId="0" xfId="0" applyFont="1" applyAlignment="1"/>
    <xf numFmtId="0" fontId="5" fillId="0" borderId="5" xfId="0" applyFont="1" applyFill="1" applyBorder="1" applyAlignment="1">
      <alignment horizontal="left" wrapText="1"/>
    </xf>
    <xf numFmtId="0" fontId="12" fillId="0" borderId="39" xfId="0" applyFont="1" applyBorder="1"/>
    <xf numFmtId="0" fontId="12" fillId="0" borderId="39" xfId="0" applyFont="1" applyBorder="1" applyAlignment="1">
      <alignment vertical="center"/>
    </xf>
    <xf numFmtId="4" fontId="6" fillId="0" borderId="7" xfId="0" applyNumberFormat="1" applyFont="1" applyFill="1" applyBorder="1" applyAlignment="1">
      <alignment horizontal="right" vertical="center"/>
    </xf>
    <xf numFmtId="3" fontId="6" fillId="4" borderId="40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4" fontId="5" fillId="0" borderId="41" xfId="0" applyNumberFormat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vertical="center" wrapText="1"/>
    </xf>
    <xf numFmtId="4" fontId="5" fillId="0" borderId="43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12" fillId="0" borderId="44" xfId="0" applyFont="1" applyBorder="1"/>
    <xf numFmtId="0" fontId="14" fillId="0" borderId="0" xfId="0" applyFont="1"/>
    <xf numFmtId="169" fontId="2" fillId="0" borderId="0" xfId="0" applyNumberFormat="1" applyFont="1"/>
    <xf numFmtId="4" fontId="5" fillId="5" borderId="5" xfId="0" applyNumberFormat="1" applyFont="1" applyFill="1" applyBorder="1" applyAlignment="1">
      <alignment horizontal="center" vertical="center"/>
    </xf>
    <xf numFmtId="4" fontId="12" fillId="5" borderId="5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wrapText="1"/>
    </xf>
    <xf numFmtId="0" fontId="5" fillId="2" borderId="9" xfId="1" applyFont="1" applyFill="1" applyBorder="1" applyAlignment="1">
      <alignment horizontal="left" wrapText="1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</cellXfs>
  <cellStyles count="9">
    <cellStyle name="Currency_Construccion Edificio Aulas No.1 Centroa Regional UASD, Mao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427424</xdr:colOff>
      <xdr:row>0</xdr:row>
      <xdr:rowOff>99250</xdr:rowOff>
    </xdr:from>
    <xdr:to>
      <xdr:col>6</xdr:col>
      <xdr:colOff>820185</xdr:colOff>
      <xdr:row>0</xdr:row>
      <xdr:rowOff>1143000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9424" y="99250"/>
          <a:ext cx="7482082" cy="1043750"/>
        </a:xfrm>
        <a:prstGeom prst="rect">
          <a:avLst/>
        </a:prstGeom>
      </xdr:spPr>
    </xdr:pic>
    <xdr:clientData/>
  </xdr:twoCellAnchor>
  <xdr:twoCellAnchor>
    <xdr:from>
      <xdr:col>6</xdr:col>
      <xdr:colOff>802821</xdr:colOff>
      <xdr:row>0</xdr:row>
      <xdr:rowOff>843643</xdr:rowOff>
    </xdr:from>
    <xdr:to>
      <xdr:col>7</xdr:col>
      <xdr:colOff>1520289</xdr:colOff>
      <xdr:row>2</xdr:row>
      <xdr:rowOff>103255</xdr:rowOff>
    </xdr:to>
    <xdr:sp macro="" textlink="">
      <xdr:nvSpPr>
        <xdr:cNvPr id="4" name="Rectángulo redondeado 3"/>
        <xdr:cNvSpPr/>
      </xdr:nvSpPr>
      <xdr:spPr>
        <a:xfrm>
          <a:off x="8654142" y="843643"/>
          <a:ext cx="1751611" cy="783612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LOTE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7"/>
  <sheetViews>
    <sheetView tabSelected="1" view="pageBreakPreview" topLeftCell="A138" zoomScale="70" zoomScaleSheetLayoutView="70" workbookViewId="0">
      <selection activeCell="C196" sqref="C196:H206"/>
    </sheetView>
  </sheetViews>
  <sheetFormatPr baseColWidth="10" defaultColWidth="11.42578125" defaultRowHeight="20.25"/>
  <cols>
    <col min="1" max="1" width="11.42578125" style="1"/>
    <col min="2" max="2" width="10.85546875" style="1" customWidth="1"/>
    <col min="3" max="3" width="58.7109375" style="3" customWidth="1"/>
    <col min="4" max="4" width="13.42578125" style="1" customWidth="1"/>
    <col min="5" max="5" width="9.5703125" style="1" customWidth="1"/>
    <col min="6" max="6" width="13.7109375" style="1" bestFit="1" customWidth="1"/>
    <col min="7" max="7" width="15.5703125" style="1" customWidth="1"/>
    <col min="8" max="8" width="28" style="72" customWidth="1"/>
    <col min="9" max="9" width="0.7109375" style="1" customWidth="1"/>
    <col min="10" max="10" width="11.42578125" style="1" hidden="1" customWidth="1"/>
    <col min="11" max="11" width="25.5703125" style="1" hidden="1" customWidth="1"/>
    <col min="12" max="12" width="6" style="1" hidden="1" customWidth="1"/>
    <col min="13" max="13" width="11.42578125" style="1"/>
    <col min="14" max="14" width="13.5703125" style="1" bestFit="1" customWidth="1"/>
    <col min="15" max="16384" width="11.42578125" style="1"/>
  </cols>
  <sheetData>
    <row r="1" spans="1:13" ht="96" customHeight="1">
      <c r="B1" s="6"/>
      <c r="C1" s="7"/>
      <c r="D1" s="8"/>
      <c r="E1" s="8"/>
      <c r="F1" s="8"/>
      <c r="G1" s="8"/>
      <c r="H1" s="9"/>
    </row>
    <row r="2" spans="1:13" ht="23.25" customHeight="1">
      <c r="B2" s="147" t="s">
        <v>97</v>
      </c>
      <c r="C2" s="148"/>
      <c r="D2" s="148"/>
      <c r="E2" s="148"/>
      <c r="F2" s="148"/>
      <c r="G2" s="148"/>
      <c r="H2" s="149"/>
    </row>
    <row r="3" spans="1:13" s="89" customFormat="1" ht="40.5" customHeight="1" thickBot="1">
      <c r="B3" s="119" t="s">
        <v>12</v>
      </c>
      <c r="C3" s="120"/>
      <c r="D3" s="150" t="s">
        <v>95</v>
      </c>
      <c r="E3" s="150"/>
      <c r="F3" s="150"/>
      <c r="G3" s="150"/>
      <c r="H3" s="151"/>
    </row>
    <row r="4" spans="1:13" ht="96" customHeight="1" thickBot="1">
      <c r="B4" s="119" t="s">
        <v>13</v>
      </c>
      <c r="C4" s="120"/>
      <c r="D4" s="152" t="s">
        <v>88</v>
      </c>
      <c r="E4" s="152"/>
      <c r="F4" s="152"/>
      <c r="G4" s="152"/>
      <c r="H4" s="153"/>
    </row>
    <row r="5" spans="1:13" ht="22.5" customHeight="1" thickBot="1">
      <c r="B5" s="119" t="s">
        <v>14</v>
      </c>
      <c r="C5" s="120"/>
      <c r="D5" s="145" t="s">
        <v>89</v>
      </c>
      <c r="E5" s="145"/>
      <c r="F5" s="145"/>
      <c r="G5" s="145"/>
      <c r="H5" s="146"/>
    </row>
    <row r="6" spans="1:13" ht="23.25" customHeight="1" thickBot="1">
      <c r="B6" s="119" t="s">
        <v>15</v>
      </c>
      <c r="C6" s="120"/>
      <c r="D6" s="121" t="s">
        <v>16</v>
      </c>
      <c r="E6" s="121"/>
      <c r="F6" s="121"/>
      <c r="G6" s="121"/>
      <c r="H6" s="122"/>
    </row>
    <row r="7" spans="1:13" ht="18.75" customHeight="1" thickBot="1">
      <c r="B7" s="119" t="s">
        <v>17</v>
      </c>
      <c r="C7" s="120"/>
      <c r="D7" s="123">
        <v>44594</v>
      </c>
      <c r="E7" s="123"/>
      <c r="F7" s="123"/>
      <c r="G7" s="10"/>
      <c r="H7" s="11"/>
    </row>
    <row r="8" spans="1:13" ht="21" customHeight="1" thickBot="1">
      <c r="B8" s="12"/>
      <c r="C8" s="13"/>
      <c r="D8" s="14"/>
      <c r="E8" s="13"/>
      <c r="F8" s="13"/>
      <c r="G8" s="13"/>
      <c r="H8" s="15"/>
    </row>
    <row r="9" spans="1:13" s="16" customFormat="1" ht="19.5" thickBot="1">
      <c r="B9" s="17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</row>
    <row r="10" spans="1:13" s="16" customFormat="1" ht="19.5" thickBot="1">
      <c r="B10" s="76">
        <v>1</v>
      </c>
      <c r="C10" s="37" t="s">
        <v>34</v>
      </c>
      <c r="D10" s="74"/>
      <c r="E10" s="74"/>
      <c r="F10" s="74"/>
      <c r="G10" s="74"/>
      <c r="H10" s="75"/>
    </row>
    <row r="11" spans="1:13" s="16" customFormat="1" ht="19.5" thickBot="1">
      <c r="B11" s="23">
        <v>1.01</v>
      </c>
      <c r="C11" s="24" t="s">
        <v>44</v>
      </c>
      <c r="D11" s="78">
        <v>1</v>
      </c>
      <c r="E11" s="78" t="s">
        <v>35</v>
      </c>
      <c r="F11" s="79"/>
      <c r="G11" s="79"/>
      <c r="H11" s="102"/>
      <c r="J11" s="110"/>
      <c r="K11" s="31"/>
      <c r="L11" s="31"/>
      <c r="M11" s="31"/>
    </row>
    <row r="12" spans="1:13" s="16" customFormat="1" ht="19.5" thickBot="1">
      <c r="B12" s="77"/>
      <c r="C12" s="21"/>
      <c r="D12" s="21"/>
      <c r="E12" s="21"/>
      <c r="F12" s="21"/>
      <c r="G12" s="21"/>
      <c r="H12" s="80"/>
      <c r="J12" s="31"/>
      <c r="K12" s="31"/>
      <c r="L12" s="31"/>
      <c r="M12" s="31"/>
    </row>
    <row r="13" spans="1:13" s="16" customFormat="1" ht="19.5" thickBot="1">
      <c r="B13" s="76">
        <v>2</v>
      </c>
      <c r="C13" s="37" t="s">
        <v>48</v>
      </c>
      <c r="D13" s="74"/>
      <c r="E13" s="74"/>
      <c r="F13" s="74"/>
      <c r="G13" s="74"/>
      <c r="H13" s="75"/>
      <c r="J13" s="31"/>
      <c r="K13" s="31"/>
      <c r="L13" s="31"/>
      <c r="M13" s="31"/>
    </row>
    <row r="14" spans="1:13" s="16" customFormat="1" ht="19.5" thickBot="1">
      <c r="B14" s="19" t="s">
        <v>33</v>
      </c>
      <c r="C14" s="20" t="s">
        <v>28</v>
      </c>
      <c r="D14" s="21"/>
      <c r="E14" s="21"/>
      <c r="F14" s="21"/>
      <c r="G14" s="21"/>
      <c r="H14" s="22"/>
      <c r="J14" s="31"/>
      <c r="K14" s="31"/>
      <c r="L14" s="31"/>
      <c r="M14" s="31"/>
    </row>
    <row r="15" spans="1:13" s="16" customFormat="1" ht="18.75">
      <c r="A15" s="73"/>
      <c r="B15" s="23">
        <f>B13+0.01</f>
        <v>2.0099999999999998</v>
      </c>
      <c r="C15" s="24" t="s">
        <v>31</v>
      </c>
      <c r="D15" s="109">
        <v>263.20400000000001</v>
      </c>
      <c r="E15" s="25" t="s">
        <v>11</v>
      </c>
      <c r="F15" s="26"/>
      <c r="G15" s="27"/>
      <c r="H15" s="28"/>
    </row>
    <row r="16" spans="1:13" s="16" customFormat="1" ht="37.5">
      <c r="A16" s="73"/>
      <c r="B16" s="23">
        <f>+B15+0.01</f>
        <v>2.0199999999999996</v>
      </c>
      <c r="C16" s="24" t="s">
        <v>49</v>
      </c>
      <c r="D16" s="25">
        <f>+ROUND(D15*0.5*0.2,2)</f>
        <v>26.32</v>
      </c>
      <c r="E16" s="25" t="s">
        <v>30</v>
      </c>
      <c r="F16" s="26"/>
      <c r="G16" s="27"/>
      <c r="H16" s="28"/>
    </row>
    <row r="17" spans="1:12" s="16" customFormat="1" ht="37.5">
      <c r="A17" s="73"/>
      <c r="B17" s="23">
        <f>+B15+0.01</f>
        <v>2.0199999999999996</v>
      </c>
      <c r="C17" s="24" t="s">
        <v>29</v>
      </c>
      <c r="D17" s="25">
        <f>+ROUND(D16*1.2,2)</f>
        <v>31.58</v>
      </c>
      <c r="E17" s="25" t="s">
        <v>30</v>
      </c>
      <c r="F17" s="26"/>
      <c r="G17" s="27"/>
      <c r="H17" s="28"/>
    </row>
    <row r="18" spans="1:12" s="16" customFormat="1" ht="18.75">
      <c r="A18" s="73"/>
      <c r="B18" s="23">
        <f>+B17+0.01</f>
        <v>2.0299999999999994</v>
      </c>
      <c r="C18" s="24" t="s">
        <v>50</v>
      </c>
      <c r="D18" s="25">
        <f>+ROUND(D15*0.5*0.2,2)</f>
        <v>26.32</v>
      </c>
      <c r="E18" s="25" t="s">
        <v>30</v>
      </c>
      <c r="F18" s="26"/>
      <c r="G18" s="27"/>
      <c r="H18" s="28"/>
    </row>
    <row r="19" spans="1:12" s="16" customFormat="1" ht="37.5">
      <c r="A19" s="73"/>
      <c r="B19" s="23">
        <f>+B18+0.01</f>
        <v>2.0399999999999991</v>
      </c>
      <c r="C19" s="24" t="s">
        <v>46</v>
      </c>
      <c r="D19" s="25">
        <f>+ROUND(D15,2)</f>
        <v>263.2</v>
      </c>
      <c r="E19" s="25" t="s">
        <v>11</v>
      </c>
      <c r="F19" s="26"/>
      <c r="G19" s="27"/>
      <c r="H19" s="28"/>
    </row>
    <row r="20" spans="1:12" s="16" customFormat="1" ht="19.5" thickBot="1">
      <c r="B20" s="29"/>
      <c r="C20" s="30"/>
      <c r="D20" s="31"/>
      <c r="E20" s="31"/>
      <c r="F20" s="31"/>
      <c r="G20" s="31"/>
      <c r="H20" s="32"/>
    </row>
    <row r="21" spans="1:12" s="16" customFormat="1" ht="19.5" thickBot="1">
      <c r="B21" s="19" t="s">
        <v>36</v>
      </c>
      <c r="C21" s="20" t="s">
        <v>37</v>
      </c>
      <c r="D21" s="21"/>
      <c r="E21" s="21"/>
      <c r="F21" s="21"/>
      <c r="G21" s="21"/>
      <c r="H21" s="22"/>
      <c r="I21" s="16" t="s">
        <v>40</v>
      </c>
      <c r="J21" s="16" t="s">
        <v>41</v>
      </c>
      <c r="K21" s="16" t="s">
        <v>42</v>
      </c>
      <c r="L21" s="16" t="s">
        <v>43</v>
      </c>
    </row>
    <row r="22" spans="1:12" s="16" customFormat="1" ht="18.75">
      <c r="B22" s="103">
        <f>+B19+0.01</f>
        <v>2.0499999999999989</v>
      </c>
      <c r="C22" s="24" t="s">
        <v>80</v>
      </c>
      <c r="D22" s="85">
        <v>42.11</v>
      </c>
      <c r="E22" s="85" t="s">
        <v>38</v>
      </c>
      <c r="F22" s="86"/>
      <c r="G22" s="87"/>
      <c r="H22" s="88"/>
      <c r="I22" s="16">
        <v>263.2</v>
      </c>
      <c r="J22" s="16">
        <v>0.8</v>
      </c>
      <c r="K22" s="16">
        <v>0.2</v>
      </c>
      <c r="L22" s="16">
        <v>0.1</v>
      </c>
    </row>
    <row r="23" spans="1:12" s="16" customFormat="1" ht="37.5">
      <c r="A23" s="73"/>
      <c r="B23" s="103">
        <f>+B22+0.01</f>
        <v>2.0599999999999987</v>
      </c>
      <c r="C23" s="24" t="s">
        <v>39</v>
      </c>
      <c r="D23" s="25">
        <f>+ROUND(I22*J22*L22,2)</f>
        <v>21.06</v>
      </c>
      <c r="E23" s="25" t="s">
        <v>30</v>
      </c>
      <c r="F23" s="26"/>
      <c r="G23" s="27"/>
      <c r="H23" s="28"/>
    </row>
    <row r="24" spans="1:12" s="16" customFormat="1" ht="37.5">
      <c r="B24" s="103">
        <f t="shared" ref="B24:B25" si="0">+B23+0.01</f>
        <v>2.0699999999999985</v>
      </c>
      <c r="C24" s="24" t="s">
        <v>29</v>
      </c>
      <c r="D24" s="25">
        <f>ROUND(D22*1.2,2)</f>
        <v>50.53</v>
      </c>
      <c r="E24" s="25" t="s">
        <v>30</v>
      </c>
      <c r="F24" s="26"/>
      <c r="G24" s="27"/>
      <c r="H24" s="28"/>
    </row>
    <row r="25" spans="1:12" s="16" customFormat="1" ht="37.5">
      <c r="A25" s="73"/>
      <c r="B25" s="103">
        <f t="shared" si="0"/>
        <v>2.0799999999999983</v>
      </c>
      <c r="C25" s="24" t="s">
        <v>47</v>
      </c>
      <c r="D25" s="25">
        <f>+ROUND(I22*J22,2)</f>
        <v>210.56</v>
      </c>
      <c r="E25" s="25" t="s">
        <v>38</v>
      </c>
      <c r="F25" s="26"/>
      <c r="G25" s="27"/>
      <c r="H25" s="28"/>
    </row>
    <row r="26" spans="1:12" s="16" customFormat="1" ht="19.5" thickBot="1">
      <c r="B26" s="29"/>
      <c r="C26" s="30"/>
      <c r="D26" s="31"/>
      <c r="E26" s="31"/>
      <c r="F26" s="31"/>
      <c r="G26" s="31"/>
      <c r="H26" s="32"/>
    </row>
    <row r="27" spans="1:12" s="16" customFormat="1" ht="19.5" thickBot="1">
      <c r="B27" s="76">
        <v>3</v>
      </c>
      <c r="C27" s="37" t="s">
        <v>51</v>
      </c>
      <c r="D27" s="74"/>
      <c r="E27" s="74"/>
      <c r="F27" s="74"/>
      <c r="G27" s="74"/>
      <c r="H27" s="75"/>
    </row>
    <row r="28" spans="1:12" s="16" customFormat="1" ht="19.5" thickBot="1">
      <c r="B28" s="19" t="s">
        <v>33</v>
      </c>
      <c r="C28" s="20" t="s">
        <v>28</v>
      </c>
      <c r="D28" s="21"/>
      <c r="E28" s="21"/>
      <c r="F28" s="21"/>
      <c r="G28" s="21"/>
      <c r="H28" s="22"/>
      <c r="J28" s="31"/>
      <c r="K28" s="31"/>
      <c r="L28" s="31"/>
    </row>
    <row r="29" spans="1:12" s="16" customFormat="1" ht="18.75">
      <c r="A29" s="73"/>
      <c r="B29" s="23">
        <f>B27+0.01</f>
        <v>3.01</v>
      </c>
      <c r="C29" s="24" t="s">
        <v>31</v>
      </c>
      <c r="D29" s="25">
        <v>256.60399999999998</v>
      </c>
      <c r="E29" s="25" t="s">
        <v>11</v>
      </c>
      <c r="F29" s="26"/>
      <c r="G29" s="27"/>
      <c r="H29" s="28"/>
    </row>
    <row r="30" spans="1:12" s="16" customFormat="1" ht="38.25" customHeight="1">
      <c r="A30" s="73"/>
      <c r="B30" s="23">
        <f>+B29+0.01</f>
        <v>3.0199999999999996</v>
      </c>
      <c r="C30" s="24" t="s">
        <v>52</v>
      </c>
      <c r="D30" s="25">
        <f>+ROUND(D29*0.5*0.2,2)</f>
        <v>25.66</v>
      </c>
      <c r="E30" s="25" t="s">
        <v>30</v>
      </c>
      <c r="F30" s="26"/>
      <c r="G30" s="27"/>
      <c r="H30" s="28"/>
    </row>
    <row r="31" spans="1:12" s="16" customFormat="1" ht="37.5">
      <c r="A31" s="73"/>
      <c r="B31" s="23">
        <f>+B29+0.01</f>
        <v>3.0199999999999996</v>
      </c>
      <c r="C31" s="24" t="s">
        <v>29</v>
      </c>
      <c r="D31" s="25">
        <f>+ROUND(D30*1.2,2)</f>
        <v>30.79</v>
      </c>
      <c r="E31" s="25" t="s">
        <v>30</v>
      </c>
      <c r="F31" s="26"/>
      <c r="G31" s="27"/>
      <c r="H31" s="28"/>
    </row>
    <row r="32" spans="1:12" s="16" customFormat="1" ht="18.75">
      <c r="A32" s="73"/>
      <c r="B32" s="23">
        <f>+B31+0.01</f>
        <v>3.0299999999999994</v>
      </c>
      <c r="C32" s="24" t="s">
        <v>53</v>
      </c>
      <c r="D32" s="25">
        <f>+ROUND(D29*0.5*0.2,2)</f>
        <v>25.66</v>
      </c>
      <c r="E32" s="25" t="s">
        <v>30</v>
      </c>
      <c r="F32" s="26"/>
      <c r="G32" s="27"/>
      <c r="H32" s="28"/>
    </row>
    <row r="33" spans="1:12" s="16" customFormat="1" ht="37.5">
      <c r="A33" s="73"/>
      <c r="B33" s="23">
        <f>+B32+0.01</f>
        <v>3.0399999999999991</v>
      </c>
      <c r="C33" s="24" t="s">
        <v>46</v>
      </c>
      <c r="D33" s="25">
        <f>+ROUND(D29,2)</f>
        <v>256.60000000000002</v>
      </c>
      <c r="E33" s="25" t="s">
        <v>11</v>
      </c>
      <c r="F33" s="26"/>
      <c r="G33" s="27"/>
      <c r="H33" s="28"/>
    </row>
    <row r="34" spans="1:12" s="16" customFormat="1" ht="21" customHeight="1" thickBot="1">
      <c r="B34" s="29"/>
      <c r="C34" s="30"/>
      <c r="D34" s="31"/>
      <c r="E34" s="31"/>
      <c r="F34" s="31"/>
      <c r="G34" s="31"/>
      <c r="H34" s="32"/>
    </row>
    <row r="35" spans="1:12" s="16" customFormat="1" ht="19.5" thickBot="1">
      <c r="B35" s="19" t="s">
        <v>36</v>
      </c>
      <c r="C35" s="20" t="s">
        <v>37</v>
      </c>
      <c r="D35" s="21"/>
      <c r="E35" s="21"/>
      <c r="F35" s="21"/>
      <c r="G35" s="21"/>
      <c r="H35" s="22"/>
      <c r="I35" s="16" t="s">
        <v>40</v>
      </c>
      <c r="J35" s="16" t="s">
        <v>41</v>
      </c>
      <c r="K35" s="16" t="s">
        <v>42</v>
      </c>
      <c r="L35" s="16" t="s">
        <v>43</v>
      </c>
    </row>
    <row r="36" spans="1:12" s="16" customFormat="1" ht="18.75">
      <c r="B36" s="23">
        <f>+B33+0.01</f>
        <v>3.0499999999999989</v>
      </c>
      <c r="C36" s="24" t="s">
        <v>79</v>
      </c>
      <c r="D36" s="25">
        <f>+ROUND(I36*J36*K36,2)</f>
        <v>41.06</v>
      </c>
      <c r="E36" s="25" t="s">
        <v>30</v>
      </c>
      <c r="F36" s="26"/>
      <c r="G36" s="27"/>
      <c r="H36" s="28"/>
      <c r="I36" s="16">
        <v>256.60000000000002</v>
      </c>
      <c r="J36" s="16">
        <v>0.8</v>
      </c>
      <c r="K36" s="16">
        <v>0.2</v>
      </c>
      <c r="L36" s="16">
        <v>0.1</v>
      </c>
    </row>
    <row r="37" spans="1:12" s="16" customFormat="1" ht="42" customHeight="1">
      <c r="A37" s="73"/>
      <c r="B37" s="23">
        <f t="shared" ref="B37:B39" si="1">+B36+0.01</f>
        <v>3.0599999999999987</v>
      </c>
      <c r="C37" s="24" t="s">
        <v>39</v>
      </c>
      <c r="D37" s="25">
        <f>+ROUND(I36*J36*L36,2)</f>
        <v>20.53</v>
      </c>
      <c r="E37" s="25" t="s">
        <v>30</v>
      </c>
      <c r="F37" s="26"/>
      <c r="G37" s="27"/>
      <c r="H37" s="28"/>
    </row>
    <row r="38" spans="1:12" s="16" customFormat="1" ht="42" customHeight="1">
      <c r="B38" s="23">
        <f t="shared" si="1"/>
        <v>3.0699999999999985</v>
      </c>
      <c r="C38" s="24" t="s">
        <v>29</v>
      </c>
      <c r="D38" s="25">
        <f>+ROUND(D36*1.2,2)</f>
        <v>49.27</v>
      </c>
      <c r="E38" s="25" t="s">
        <v>30</v>
      </c>
      <c r="F38" s="26"/>
      <c r="G38" s="27"/>
      <c r="H38" s="28"/>
    </row>
    <row r="39" spans="1:12" s="16" customFormat="1" ht="37.5">
      <c r="A39" s="73"/>
      <c r="B39" s="23">
        <f t="shared" si="1"/>
        <v>3.0799999999999983</v>
      </c>
      <c r="C39" s="24" t="s">
        <v>47</v>
      </c>
      <c r="D39" s="25">
        <f>+ROUND(I36*J36,2)</f>
        <v>205.28</v>
      </c>
      <c r="E39" s="25" t="s">
        <v>38</v>
      </c>
      <c r="F39" s="26"/>
      <c r="G39" s="27"/>
      <c r="H39" s="28"/>
    </row>
    <row r="40" spans="1:12" s="16" customFormat="1" ht="19.5" thickBot="1">
      <c r="B40" s="29"/>
      <c r="C40" s="30"/>
      <c r="D40" s="31"/>
      <c r="E40" s="31"/>
      <c r="F40" s="31"/>
      <c r="G40" s="31"/>
      <c r="H40" s="32"/>
    </row>
    <row r="41" spans="1:12" s="16" customFormat="1" ht="19.5" thickBot="1">
      <c r="B41" s="76">
        <v>4</v>
      </c>
      <c r="C41" s="37" t="s">
        <v>54</v>
      </c>
      <c r="D41" s="74"/>
      <c r="E41" s="74"/>
      <c r="F41" s="74"/>
      <c r="G41" s="74"/>
      <c r="H41" s="75"/>
    </row>
    <row r="42" spans="1:12" s="16" customFormat="1" ht="19.5" thickBot="1">
      <c r="B42" s="19" t="s">
        <v>33</v>
      </c>
      <c r="C42" s="20" t="s">
        <v>28</v>
      </c>
      <c r="D42" s="21"/>
      <c r="E42" s="21"/>
      <c r="F42" s="21"/>
      <c r="G42" s="21"/>
      <c r="H42" s="22"/>
    </row>
    <row r="43" spans="1:12" s="16" customFormat="1" ht="18.75">
      <c r="A43" s="73"/>
      <c r="B43" s="23">
        <f>+B41+0.01</f>
        <v>4.01</v>
      </c>
      <c r="C43" s="24" t="s">
        <v>31</v>
      </c>
      <c r="D43" s="108">
        <v>249.404</v>
      </c>
      <c r="E43" s="25" t="s">
        <v>11</v>
      </c>
      <c r="F43" s="26"/>
      <c r="G43" s="27"/>
      <c r="H43" s="28"/>
    </row>
    <row r="44" spans="1:12" s="16" customFormat="1" ht="37.5">
      <c r="A44" s="73"/>
      <c r="B44" s="23">
        <f>+B43+0.01</f>
        <v>4.0199999999999996</v>
      </c>
      <c r="C44" s="24" t="s">
        <v>45</v>
      </c>
      <c r="D44" s="25">
        <f>+ROUND(D43*0.5*0.2,2)</f>
        <v>24.94</v>
      </c>
      <c r="E44" s="25" t="s">
        <v>30</v>
      </c>
      <c r="F44" s="26"/>
      <c r="G44" s="27"/>
      <c r="H44" s="28"/>
    </row>
    <row r="45" spans="1:12" s="16" customFormat="1" ht="37.5">
      <c r="A45" s="73"/>
      <c r="B45" s="23">
        <f>+B43+0.01</f>
        <v>4.0199999999999996</v>
      </c>
      <c r="C45" s="24" t="s">
        <v>29</v>
      </c>
      <c r="D45" s="25">
        <f>+ROUND(D44*1.2,2)</f>
        <v>29.93</v>
      </c>
      <c r="E45" s="25" t="s">
        <v>30</v>
      </c>
      <c r="F45" s="26"/>
      <c r="G45" s="27"/>
      <c r="H45" s="28"/>
    </row>
    <row r="46" spans="1:12" s="16" customFormat="1" ht="18.75">
      <c r="A46" s="73"/>
      <c r="B46" s="23">
        <f>+B45+0.01</f>
        <v>4.0299999999999994</v>
      </c>
      <c r="C46" s="24" t="s">
        <v>81</v>
      </c>
      <c r="D46" s="25">
        <f>+ROUND(D43*0.5*0.2,2)</f>
        <v>24.94</v>
      </c>
      <c r="E46" s="25" t="s">
        <v>30</v>
      </c>
      <c r="F46" s="26"/>
      <c r="G46" s="27"/>
      <c r="H46" s="28"/>
    </row>
    <row r="47" spans="1:12" s="16" customFormat="1" ht="37.5">
      <c r="A47" s="73"/>
      <c r="B47" s="23">
        <f>+B46+0.01</f>
        <v>4.0399999999999991</v>
      </c>
      <c r="C47" s="24" t="s">
        <v>46</v>
      </c>
      <c r="D47" s="25">
        <f>+ROUND(D43,2)</f>
        <v>249.4</v>
      </c>
      <c r="E47" s="25" t="s">
        <v>11</v>
      </c>
      <c r="F47" s="26"/>
      <c r="G47" s="27"/>
      <c r="H47" s="28"/>
    </row>
    <row r="48" spans="1:12" s="16" customFormat="1" ht="19.5" thickBot="1">
      <c r="B48" s="29"/>
      <c r="C48" s="30"/>
      <c r="D48" s="31"/>
      <c r="E48" s="31"/>
      <c r="F48" s="31"/>
      <c r="G48" s="31"/>
      <c r="H48" s="32"/>
    </row>
    <row r="49" spans="1:12" s="16" customFormat="1" ht="19.5" thickBot="1">
      <c r="B49" s="19" t="s">
        <v>36</v>
      </c>
      <c r="C49" s="20" t="s">
        <v>37</v>
      </c>
      <c r="D49" s="21"/>
      <c r="E49" s="21"/>
      <c r="F49" s="21"/>
      <c r="G49" s="21"/>
      <c r="H49" s="22"/>
      <c r="I49" s="16" t="s">
        <v>40</v>
      </c>
      <c r="J49" s="16" t="s">
        <v>41</v>
      </c>
      <c r="K49" s="16" t="s">
        <v>42</v>
      </c>
      <c r="L49" s="16" t="s">
        <v>43</v>
      </c>
    </row>
    <row r="50" spans="1:12" s="16" customFormat="1" ht="18.75">
      <c r="B50" s="104">
        <f>+B47+0.01</f>
        <v>4.0499999999999989</v>
      </c>
      <c r="C50" s="24" t="s">
        <v>55</v>
      </c>
      <c r="D50" s="25">
        <f>ROUND(I50*J50*K50,2)</f>
        <v>49.88</v>
      </c>
      <c r="E50" s="25" t="s">
        <v>38</v>
      </c>
      <c r="F50" s="26"/>
      <c r="G50" s="27"/>
      <c r="H50" s="82"/>
      <c r="I50" s="16">
        <v>249.4</v>
      </c>
      <c r="J50" s="16">
        <v>1</v>
      </c>
      <c r="K50" s="16">
        <v>0.2</v>
      </c>
      <c r="L50" s="16">
        <v>0.1</v>
      </c>
    </row>
    <row r="51" spans="1:12" s="16" customFormat="1" ht="37.5">
      <c r="A51" s="73"/>
      <c r="B51" s="104">
        <f>+B50+0.01</f>
        <v>4.0599999999999987</v>
      </c>
      <c r="C51" s="24" t="s">
        <v>39</v>
      </c>
      <c r="D51" s="25">
        <f>+ROUND(I50*J50*L50,2)</f>
        <v>24.94</v>
      </c>
      <c r="E51" s="25" t="s">
        <v>30</v>
      </c>
      <c r="F51" s="26"/>
      <c r="G51" s="27"/>
      <c r="H51" s="28"/>
    </row>
    <row r="52" spans="1:12" s="16" customFormat="1" ht="37.5">
      <c r="B52" s="104">
        <f t="shared" ref="B52:B53" si="2">+B51+0.01</f>
        <v>4.0699999999999985</v>
      </c>
      <c r="C52" s="24" t="s">
        <v>29</v>
      </c>
      <c r="D52" s="25">
        <f>ROUND(D50*1.2,2)</f>
        <v>59.86</v>
      </c>
      <c r="E52" s="25" t="s">
        <v>30</v>
      </c>
      <c r="F52" s="26"/>
      <c r="G52" s="27"/>
      <c r="H52" s="28"/>
    </row>
    <row r="53" spans="1:12" s="16" customFormat="1" ht="38.25" thickBot="1">
      <c r="A53" s="73"/>
      <c r="B53" s="104">
        <f t="shared" si="2"/>
        <v>4.0799999999999983</v>
      </c>
      <c r="C53" s="24" t="s">
        <v>47</v>
      </c>
      <c r="D53" s="25">
        <f>+ROUND(I50*J50,2)</f>
        <v>249.4</v>
      </c>
      <c r="E53" s="25" t="s">
        <v>38</v>
      </c>
      <c r="F53" s="26"/>
      <c r="G53" s="27"/>
      <c r="H53" s="32"/>
    </row>
    <row r="54" spans="1:12" s="16" customFormat="1" ht="19.5" thickBot="1">
      <c r="B54" s="29"/>
      <c r="C54" s="30"/>
      <c r="D54" s="31"/>
      <c r="E54" s="31"/>
      <c r="F54" s="31"/>
      <c r="G54" s="31"/>
      <c r="H54" s="32"/>
    </row>
    <row r="55" spans="1:12" s="16" customFormat="1" ht="19.5" thickBot="1">
      <c r="B55" s="76">
        <v>5</v>
      </c>
      <c r="C55" s="37" t="s">
        <v>56</v>
      </c>
      <c r="D55" s="74"/>
      <c r="E55" s="74"/>
      <c r="F55" s="74"/>
      <c r="G55" s="74"/>
      <c r="H55" s="75"/>
    </row>
    <row r="56" spans="1:12" s="16" customFormat="1" ht="19.5" thickBot="1">
      <c r="B56" s="19" t="s">
        <v>33</v>
      </c>
      <c r="C56" s="20" t="s">
        <v>28</v>
      </c>
      <c r="D56" s="21"/>
      <c r="E56" s="21"/>
      <c r="F56" s="21"/>
      <c r="G56" s="21"/>
      <c r="H56" s="22"/>
    </row>
    <row r="57" spans="1:12" s="16" customFormat="1" ht="18.75">
      <c r="A57" s="73"/>
      <c r="B57" s="23">
        <f>+B55+0.01</f>
        <v>5.01</v>
      </c>
      <c r="C57" s="24" t="s">
        <v>31</v>
      </c>
      <c r="D57" s="25">
        <v>769.00400000000002</v>
      </c>
      <c r="E57" s="25" t="s">
        <v>11</v>
      </c>
      <c r="F57" s="26"/>
      <c r="G57" s="27"/>
      <c r="H57" s="28"/>
    </row>
    <row r="58" spans="1:12" s="16" customFormat="1" ht="30.75" customHeight="1">
      <c r="A58" s="73"/>
      <c r="B58" s="23">
        <f>+B57+0.01</f>
        <v>5.0199999999999996</v>
      </c>
      <c r="C58" s="24" t="s">
        <v>78</v>
      </c>
      <c r="D58" s="25">
        <f>+ROUND(D57*0.5*0.2,2)</f>
        <v>76.900000000000006</v>
      </c>
      <c r="E58" s="25" t="s">
        <v>30</v>
      </c>
      <c r="F58" s="26"/>
      <c r="G58" s="27"/>
      <c r="H58" s="28"/>
    </row>
    <row r="59" spans="1:12" s="16" customFormat="1" ht="37.5">
      <c r="A59" s="73"/>
      <c r="B59" s="23">
        <f>+B57+0.01</f>
        <v>5.0199999999999996</v>
      </c>
      <c r="C59" s="24" t="s">
        <v>29</v>
      </c>
      <c r="D59" s="25">
        <f>+ROUND(D58*1.2,2)</f>
        <v>92.28</v>
      </c>
      <c r="E59" s="25" t="s">
        <v>30</v>
      </c>
      <c r="F59" s="26"/>
      <c r="G59" s="27"/>
      <c r="H59" s="28"/>
    </row>
    <row r="60" spans="1:12" s="16" customFormat="1" ht="18.75">
      <c r="A60" s="73"/>
      <c r="B60" s="23">
        <f>+B59+0.01</f>
        <v>5.0299999999999994</v>
      </c>
      <c r="C60" s="24" t="s">
        <v>77</v>
      </c>
      <c r="D60" s="25">
        <f>+ROUND(D57*0.5*0.2,2)</f>
        <v>76.900000000000006</v>
      </c>
      <c r="E60" s="25" t="s">
        <v>30</v>
      </c>
      <c r="F60" s="26"/>
      <c r="G60" s="27"/>
      <c r="H60" s="28"/>
    </row>
    <row r="61" spans="1:12" s="16" customFormat="1" ht="37.5">
      <c r="A61" s="73"/>
      <c r="B61" s="23">
        <f>+B60+0.01</f>
        <v>5.0399999999999991</v>
      </c>
      <c r="C61" s="24" t="s">
        <v>46</v>
      </c>
      <c r="D61" s="25">
        <f>+ROUND(D57,2)</f>
        <v>769</v>
      </c>
      <c r="E61" s="25" t="s">
        <v>11</v>
      </c>
      <c r="F61" s="26"/>
      <c r="G61" s="27"/>
      <c r="H61" s="28"/>
    </row>
    <row r="62" spans="1:12" s="16" customFormat="1" ht="19.5" thickBot="1">
      <c r="B62" s="29"/>
      <c r="C62" s="30"/>
      <c r="D62" s="31"/>
      <c r="E62" s="31"/>
      <c r="F62" s="31"/>
      <c r="G62" s="31"/>
      <c r="H62" s="32"/>
    </row>
    <row r="63" spans="1:12" s="16" customFormat="1" ht="19.5" thickBot="1">
      <c r="B63" s="19" t="s">
        <v>36</v>
      </c>
      <c r="C63" s="20" t="s">
        <v>37</v>
      </c>
      <c r="D63" s="21"/>
      <c r="E63" s="21"/>
      <c r="F63" s="21"/>
      <c r="G63" s="21"/>
      <c r="H63" s="22"/>
      <c r="I63" s="16" t="s">
        <v>40</v>
      </c>
      <c r="J63" s="16" t="s">
        <v>41</v>
      </c>
      <c r="K63" s="16" t="s">
        <v>42</v>
      </c>
      <c r="L63" s="16" t="s">
        <v>43</v>
      </c>
    </row>
    <row r="64" spans="1:12" s="16" customFormat="1" ht="18.75">
      <c r="B64" s="23">
        <f>+B61+0.01</f>
        <v>5.0499999999999989</v>
      </c>
      <c r="C64" s="24" t="s">
        <v>58</v>
      </c>
      <c r="D64" s="25">
        <f>+ROUND(I64*J64*K64,2)</f>
        <v>123.04</v>
      </c>
      <c r="E64" s="25" t="s">
        <v>30</v>
      </c>
      <c r="F64" s="26"/>
      <c r="G64" s="27"/>
      <c r="H64" s="28"/>
      <c r="I64" s="16">
        <v>769</v>
      </c>
      <c r="J64" s="16">
        <v>0.8</v>
      </c>
      <c r="K64" s="16">
        <v>0.2</v>
      </c>
      <c r="L64" s="16">
        <v>0.1</v>
      </c>
    </row>
    <row r="65" spans="1:12" s="16" customFormat="1" ht="37.5">
      <c r="A65" s="73"/>
      <c r="B65" s="23">
        <f t="shared" ref="B65:B67" si="3">+B64+0.01</f>
        <v>5.0599999999999987</v>
      </c>
      <c r="C65" s="24" t="s">
        <v>39</v>
      </c>
      <c r="D65" s="25">
        <f>+ROUND(I64*J64*L64,2)</f>
        <v>61.52</v>
      </c>
      <c r="E65" s="25" t="s">
        <v>30</v>
      </c>
      <c r="F65" s="26"/>
      <c r="G65" s="27"/>
      <c r="H65" s="28"/>
    </row>
    <row r="66" spans="1:12" s="16" customFormat="1" ht="37.5">
      <c r="B66" s="23">
        <f t="shared" si="3"/>
        <v>5.0699999999999985</v>
      </c>
      <c r="C66" s="24" t="s">
        <v>29</v>
      </c>
      <c r="D66" s="25">
        <f>+ROUND(D64*1.2,2)</f>
        <v>147.65</v>
      </c>
      <c r="E66" s="25" t="s">
        <v>30</v>
      </c>
      <c r="F66" s="26"/>
      <c r="G66" s="27"/>
      <c r="H66" s="28"/>
    </row>
    <row r="67" spans="1:12" s="16" customFormat="1" ht="37.5">
      <c r="A67" s="73"/>
      <c r="B67" s="23">
        <f t="shared" si="3"/>
        <v>5.0799999999999983</v>
      </c>
      <c r="C67" s="24" t="s">
        <v>47</v>
      </c>
      <c r="D67" s="25">
        <f>+ROUND(I64*J64,2)</f>
        <v>615.20000000000005</v>
      </c>
      <c r="E67" s="25" t="s">
        <v>38</v>
      </c>
      <c r="F67" s="26"/>
      <c r="G67" s="27"/>
      <c r="H67" s="28"/>
    </row>
    <row r="68" spans="1:12" s="16" customFormat="1" ht="19.5" thickBot="1">
      <c r="B68" s="29"/>
      <c r="C68" s="30"/>
      <c r="D68" s="31"/>
      <c r="E68" s="31"/>
      <c r="F68" s="31"/>
      <c r="G68" s="31"/>
      <c r="H68" s="32"/>
    </row>
    <row r="69" spans="1:12" s="16" customFormat="1" ht="19.5" thickBot="1">
      <c r="B69" s="76">
        <v>6</v>
      </c>
      <c r="C69" s="37" t="s">
        <v>57</v>
      </c>
      <c r="D69" s="74"/>
      <c r="E69" s="74"/>
      <c r="F69" s="74"/>
      <c r="G69" s="74"/>
      <c r="H69" s="75"/>
    </row>
    <row r="70" spans="1:12" s="16" customFormat="1" ht="19.5" thickBot="1">
      <c r="B70" s="19" t="s">
        <v>33</v>
      </c>
      <c r="C70" s="20" t="s">
        <v>28</v>
      </c>
      <c r="D70" s="21"/>
      <c r="E70" s="21"/>
      <c r="F70" s="21"/>
      <c r="G70" s="21"/>
      <c r="H70" s="22"/>
    </row>
    <row r="71" spans="1:12" s="16" customFormat="1" ht="18.75">
      <c r="A71" s="73"/>
      <c r="B71" s="23">
        <f>+B69+0.01</f>
        <v>6.01</v>
      </c>
      <c r="C71" s="24" t="s">
        <v>31</v>
      </c>
      <c r="D71" s="25">
        <v>49</v>
      </c>
      <c r="E71" s="25" t="s">
        <v>11</v>
      </c>
      <c r="F71" s="26"/>
      <c r="G71" s="27"/>
      <c r="H71" s="28"/>
    </row>
    <row r="72" spans="1:12" s="16" customFormat="1" ht="23.25" customHeight="1">
      <c r="A72" s="73"/>
      <c r="B72" s="23">
        <f>+B71+0.01</f>
        <v>6.02</v>
      </c>
      <c r="C72" s="90" t="s">
        <v>59</v>
      </c>
      <c r="D72" s="25">
        <f>+ROUND(D71*0.5*0.2,2)</f>
        <v>4.9000000000000004</v>
      </c>
      <c r="E72" s="25" t="s">
        <v>30</v>
      </c>
      <c r="F72" s="26"/>
      <c r="G72" s="27"/>
      <c r="H72" s="28"/>
    </row>
    <row r="73" spans="1:12" s="16" customFormat="1" ht="37.5">
      <c r="A73" s="73"/>
      <c r="B73" s="23">
        <f>+B71+0.01</f>
        <v>6.02</v>
      </c>
      <c r="C73" s="24" t="s">
        <v>29</v>
      </c>
      <c r="D73" s="25">
        <f>+ROUND(D72*1.2,2)</f>
        <v>5.88</v>
      </c>
      <c r="E73" s="25" t="s">
        <v>30</v>
      </c>
      <c r="F73" s="26"/>
      <c r="G73" s="27"/>
      <c r="H73" s="28"/>
    </row>
    <row r="74" spans="1:12" s="16" customFormat="1" ht="18.75">
      <c r="A74" s="73"/>
      <c r="B74" s="23">
        <f>+B73+0.01</f>
        <v>6.0299999999999994</v>
      </c>
      <c r="C74" s="24" t="s">
        <v>76</v>
      </c>
      <c r="D74" s="25">
        <f>+ROUND(D71*0.5*0.2,2)</f>
        <v>4.9000000000000004</v>
      </c>
      <c r="E74" s="25" t="s">
        <v>30</v>
      </c>
      <c r="F74" s="26"/>
      <c r="G74" s="27"/>
      <c r="H74" s="28"/>
    </row>
    <row r="75" spans="1:12" s="16" customFormat="1" ht="37.5">
      <c r="A75" s="73"/>
      <c r="B75" s="23">
        <f>+B74+0.01</f>
        <v>6.0399999999999991</v>
      </c>
      <c r="C75" s="24" t="s">
        <v>46</v>
      </c>
      <c r="D75" s="25">
        <f>+ROUND(D71,2)</f>
        <v>49</v>
      </c>
      <c r="E75" s="25" t="s">
        <v>11</v>
      </c>
      <c r="F75" s="26"/>
      <c r="G75" s="27"/>
      <c r="H75" s="28"/>
    </row>
    <row r="76" spans="1:12" s="16" customFormat="1" ht="19.5" thickBot="1">
      <c r="B76" s="29"/>
      <c r="C76" s="30"/>
      <c r="D76" s="31"/>
      <c r="E76" s="31"/>
      <c r="F76" s="31"/>
      <c r="G76" s="31"/>
      <c r="H76" s="32"/>
    </row>
    <row r="77" spans="1:12" s="16" customFormat="1" ht="19.5" thickBot="1">
      <c r="B77" s="19" t="s">
        <v>36</v>
      </c>
      <c r="C77" s="20" t="s">
        <v>37</v>
      </c>
      <c r="D77" s="21"/>
      <c r="E77" s="21"/>
      <c r="F77" s="21"/>
      <c r="G77" s="21"/>
      <c r="H77" s="22"/>
      <c r="I77" s="16" t="s">
        <v>40</v>
      </c>
      <c r="J77" s="16" t="s">
        <v>41</v>
      </c>
      <c r="K77" s="16" t="s">
        <v>42</v>
      </c>
      <c r="L77" s="16" t="s">
        <v>43</v>
      </c>
    </row>
    <row r="78" spans="1:12" s="16" customFormat="1" ht="18.75">
      <c r="B78" s="104">
        <f>+B75+0.01</f>
        <v>6.0499999999999989</v>
      </c>
      <c r="C78" s="83" t="s">
        <v>60</v>
      </c>
      <c r="D78" s="25">
        <f>ROUND(I78*J78*K78,2)</f>
        <v>7.84</v>
      </c>
      <c r="E78" s="25" t="s">
        <v>38</v>
      </c>
      <c r="F78" s="26"/>
      <c r="G78" s="27"/>
      <c r="H78" s="82"/>
      <c r="I78" s="101">
        <v>49</v>
      </c>
      <c r="J78" s="16">
        <v>0.8</v>
      </c>
      <c r="K78" s="16">
        <v>0.2</v>
      </c>
      <c r="L78" s="16">
        <v>0.1</v>
      </c>
    </row>
    <row r="79" spans="1:12" s="16" customFormat="1" ht="37.5">
      <c r="A79" s="73"/>
      <c r="B79" s="104">
        <f>+B78+0.01</f>
        <v>6.0599999999999987</v>
      </c>
      <c r="C79" s="24" t="s">
        <v>39</v>
      </c>
      <c r="D79" s="25">
        <f>+ROUND(I78*J78*L78,2)</f>
        <v>3.92</v>
      </c>
      <c r="E79" s="25" t="s">
        <v>30</v>
      </c>
      <c r="F79" s="26"/>
      <c r="G79" s="27"/>
      <c r="H79" s="28"/>
    </row>
    <row r="80" spans="1:12" s="16" customFormat="1" ht="37.5">
      <c r="B80" s="104">
        <f t="shared" ref="B80:B81" si="4">+B79+0.01</f>
        <v>6.0699999999999985</v>
      </c>
      <c r="C80" s="24" t="s">
        <v>29</v>
      </c>
      <c r="D80" s="25">
        <f>ROUND(D78*1.2,2)</f>
        <v>9.41</v>
      </c>
      <c r="E80" s="25" t="s">
        <v>30</v>
      </c>
      <c r="F80" s="26"/>
      <c r="G80" s="27"/>
      <c r="H80" s="28"/>
    </row>
    <row r="81" spans="1:12" s="16" customFormat="1" ht="37.5">
      <c r="A81" s="73"/>
      <c r="B81" s="104">
        <f t="shared" si="4"/>
        <v>6.0799999999999983</v>
      </c>
      <c r="C81" s="24" t="s">
        <v>47</v>
      </c>
      <c r="D81" s="25">
        <f>+ROUND(I78*J78,2)</f>
        <v>39.200000000000003</v>
      </c>
      <c r="E81" s="25" t="s">
        <v>38</v>
      </c>
      <c r="F81" s="26"/>
      <c r="G81" s="27"/>
      <c r="H81" s="28"/>
    </row>
    <row r="82" spans="1:12" s="16" customFormat="1" ht="19.5" thickBot="1">
      <c r="B82" s="29"/>
      <c r="C82" s="30"/>
      <c r="D82" s="31"/>
      <c r="E82" s="31"/>
      <c r="F82" s="31"/>
      <c r="G82" s="31"/>
      <c r="H82" s="32"/>
    </row>
    <row r="83" spans="1:12" s="16" customFormat="1" ht="19.5" thickBot="1">
      <c r="B83" s="76">
        <v>7</v>
      </c>
      <c r="C83" s="37" t="s">
        <v>61</v>
      </c>
      <c r="D83" s="74"/>
      <c r="E83" s="74"/>
      <c r="F83" s="74"/>
      <c r="G83" s="74"/>
      <c r="H83" s="75"/>
    </row>
    <row r="84" spans="1:12" s="16" customFormat="1" ht="19.5" thickBot="1">
      <c r="B84" s="19" t="s">
        <v>33</v>
      </c>
      <c r="C84" s="20" t="s">
        <v>28</v>
      </c>
      <c r="D84" s="21"/>
      <c r="E84" s="21"/>
      <c r="F84" s="21"/>
      <c r="G84" s="21"/>
      <c r="H84" s="22"/>
    </row>
    <row r="85" spans="1:12" s="16" customFormat="1" ht="18.75">
      <c r="A85" s="73"/>
      <c r="B85" s="23">
        <f>+B83+0.01</f>
        <v>7.01</v>
      </c>
      <c r="C85" s="24" t="s">
        <v>31</v>
      </c>
      <c r="D85" s="25">
        <v>452</v>
      </c>
      <c r="E85" s="25" t="s">
        <v>11</v>
      </c>
      <c r="F85" s="26"/>
      <c r="G85" s="27"/>
      <c r="H85" s="28"/>
    </row>
    <row r="86" spans="1:12" s="16" customFormat="1" ht="42" customHeight="1">
      <c r="A86" s="73"/>
      <c r="B86" s="23">
        <f>+B85+0.01</f>
        <v>7.02</v>
      </c>
      <c r="C86" s="90" t="s">
        <v>75</v>
      </c>
      <c r="D86" s="25">
        <f>+ROUND(D85*0.5*0.2,2)</f>
        <v>45.2</v>
      </c>
      <c r="E86" s="25" t="s">
        <v>30</v>
      </c>
      <c r="F86" s="26"/>
      <c r="G86" s="27"/>
      <c r="H86" s="28"/>
    </row>
    <row r="87" spans="1:12" s="16" customFormat="1" ht="37.5">
      <c r="A87" s="73"/>
      <c r="B87" s="23">
        <f>+B85+0.01</f>
        <v>7.02</v>
      </c>
      <c r="C87" s="24" t="s">
        <v>29</v>
      </c>
      <c r="D87" s="25">
        <f>+ROUND(D86*1.2,2)</f>
        <v>54.24</v>
      </c>
      <c r="E87" s="25" t="s">
        <v>30</v>
      </c>
      <c r="F87" s="26"/>
      <c r="G87" s="27"/>
      <c r="H87" s="28"/>
    </row>
    <row r="88" spans="1:12" s="16" customFormat="1" ht="18.75">
      <c r="A88" s="73"/>
      <c r="B88" s="23">
        <f>+B87+0.01</f>
        <v>7.0299999999999994</v>
      </c>
      <c r="C88" s="24" t="s">
        <v>82</v>
      </c>
      <c r="D88" s="25">
        <f>+ROUND(D85*0.5*0.2,2)</f>
        <v>45.2</v>
      </c>
      <c r="E88" s="25" t="s">
        <v>30</v>
      </c>
      <c r="F88" s="26"/>
      <c r="G88" s="27"/>
      <c r="H88" s="28"/>
    </row>
    <row r="89" spans="1:12" s="16" customFormat="1" ht="37.5">
      <c r="A89" s="73"/>
      <c r="B89" s="23">
        <f>+B88+0.01</f>
        <v>7.0399999999999991</v>
      </c>
      <c r="C89" s="24" t="s">
        <v>46</v>
      </c>
      <c r="D89" s="25">
        <f>+ROUND(D85,2)</f>
        <v>452</v>
      </c>
      <c r="E89" s="25" t="s">
        <v>11</v>
      </c>
      <c r="F89" s="26"/>
      <c r="G89" s="27"/>
      <c r="H89" s="28"/>
    </row>
    <row r="90" spans="1:12" s="16" customFormat="1" ht="19.5" thickBot="1">
      <c r="B90" s="29"/>
      <c r="C90" s="30"/>
      <c r="D90" s="31"/>
      <c r="E90" s="31"/>
      <c r="F90" s="31"/>
      <c r="G90" s="31"/>
      <c r="H90" s="32"/>
    </row>
    <row r="91" spans="1:12" s="16" customFormat="1" ht="19.5" thickBot="1">
      <c r="B91" s="19" t="s">
        <v>36</v>
      </c>
      <c r="C91" s="20" t="s">
        <v>37</v>
      </c>
      <c r="D91" s="21"/>
      <c r="E91" s="21"/>
      <c r="F91" s="21"/>
      <c r="G91" s="21"/>
      <c r="H91" s="22"/>
      <c r="I91" s="16" t="s">
        <v>40</v>
      </c>
      <c r="J91" s="16" t="s">
        <v>41</v>
      </c>
      <c r="K91" s="16" t="s">
        <v>42</v>
      </c>
      <c r="L91" s="16" t="s">
        <v>43</v>
      </c>
    </row>
    <row r="92" spans="1:12" s="16" customFormat="1" ht="18.75">
      <c r="B92" s="23">
        <f>+B89+0.01</f>
        <v>7.0499999999999989</v>
      </c>
      <c r="C92" s="24" t="s">
        <v>62</v>
      </c>
      <c r="D92" s="25">
        <f>+ROUND(I92*J92*K92,2)</f>
        <v>72.319999999999993</v>
      </c>
      <c r="E92" s="25" t="s">
        <v>30</v>
      </c>
      <c r="F92" s="26"/>
      <c r="G92" s="27"/>
      <c r="H92" s="28"/>
      <c r="I92" s="16">
        <v>452</v>
      </c>
      <c r="J92" s="16">
        <v>0.8</v>
      </c>
      <c r="K92" s="16">
        <v>0.2</v>
      </c>
      <c r="L92" s="16">
        <v>0.1</v>
      </c>
    </row>
    <row r="93" spans="1:12" s="16" customFormat="1" ht="37.5">
      <c r="A93" s="73"/>
      <c r="B93" s="23">
        <f t="shared" ref="B93:B95" si="5">+B92+0.01</f>
        <v>7.0599999999999987</v>
      </c>
      <c r="C93" s="24" t="s">
        <v>39</v>
      </c>
      <c r="D93" s="25">
        <f>+ROUND(I92*J92*L92,2)</f>
        <v>36.159999999999997</v>
      </c>
      <c r="E93" s="25" t="s">
        <v>30</v>
      </c>
      <c r="F93" s="26"/>
      <c r="G93" s="27"/>
      <c r="H93" s="28"/>
    </row>
    <row r="94" spans="1:12" s="16" customFormat="1" ht="37.5">
      <c r="B94" s="23">
        <f t="shared" si="5"/>
        <v>7.0699999999999985</v>
      </c>
      <c r="C94" s="24" t="s">
        <v>29</v>
      </c>
      <c r="D94" s="25">
        <f>+ROUND(D92*1.2,2)</f>
        <v>86.78</v>
      </c>
      <c r="E94" s="25" t="s">
        <v>30</v>
      </c>
      <c r="F94" s="26"/>
      <c r="G94" s="27"/>
      <c r="H94" s="28"/>
    </row>
    <row r="95" spans="1:12" s="16" customFormat="1" ht="37.5">
      <c r="A95" s="73"/>
      <c r="B95" s="23">
        <f t="shared" si="5"/>
        <v>7.0799999999999983</v>
      </c>
      <c r="C95" s="24" t="s">
        <v>47</v>
      </c>
      <c r="D95" s="25">
        <f>+ROUND(I92*J92,2)</f>
        <v>361.6</v>
      </c>
      <c r="E95" s="25" t="s">
        <v>38</v>
      </c>
      <c r="F95" s="26"/>
      <c r="G95" s="27"/>
      <c r="H95" s="28"/>
    </row>
    <row r="96" spans="1:12" s="16" customFormat="1" ht="19.5" thickBot="1">
      <c r="B96" s="29"/>
      <c r="C96" s="30"/>
      <c r="D96" s="31"/>
      <c r="E96" s="31"/>
      <c r="F96" s="31"/>
      <c r="G96" s="31"/>
      <c r="H96" s="32"/>
    </row>
    <row r="97" spans="1:12" s="16" customFormat="1" ht="19.5" thickBot="1">
      <c r="B97" s="76">
        <v>8</v>
      </c>
      <c r="C97" s="37" t="s">
        <v>63</v>
      </c>
      <c r="D97" s="74"/>
      <c r="E97" s="74"/>
      <c r="F97" s="74"/>
      <c r="G97" s="74"/>
      <c r="H97" s="75"/>
    </row>
    <row r="98" spans="1:12" s="16" customFormat="1" ht="19.5" thickBot="1">
      <c r="B98" s="19" t="s">
        <v>33</v>
      </c>
      <c r="C98" s="20" t="s">
        <v>28</v>
      </c>
      <c r="D98" s="21"/>
      <c r="E98" s="21"/>
      <c r="F98" s="21"/>
      <c r="G98" s="21"/>
      <c r="H98" s="22"/>
    </row>
    <row r="99" spans="1:12" s="16" customFormat="1" ht="18.75">
      <c r="A99" s="73"/>
      <c r="B99" s="23">
        <f>+B97+0.01</f>
        <v>8.01</v>
      </c>
      <c r="C99" s="24" t="s">
        <v>31</v>
      </c>
      <c r="D99" s="108">
        <v>220.804</v>
      </c>
      <c r="E99" s="25" t="s">
        <v>11</v>
      </c>
      <c r="F99" s="26"/>
      <c r="G99" s="27"/>
      <c r="H99" s="28"/>
    </row>
    <row r="100" spans="1:12" s="16" customFormat="1" ht="37.5">
      <c r="A100" s="73"/>
      <c r="B100" s="23">
        <f>+B99+0.01</f>
        <v>8.02</v>
      </c>
      <c r="C100" s="24" t="s">
        <v>74</v>
      </c>
      <c r="D100" s="25">
        <f>+ROUND(D99*0.5*0.2,2)</f>
        <v>22.08</v>
      </c>
      <c r="E100" s="25" t="s">
        <v>30</v>
      </c>
      <c r="F100" s="26"/>
      <c r="G100" s="27"/>
      <c r="H100" s="28"/>
    </row>
    <row r="101" spans="1:12" s="16" customFormat="1" ht="37.5">
      <c r="A101" s="73"/>
      <c r="B101" s="23">
        <f>+B99+0.01</f>
        <v>8.02</v>
      </c>
      <c r="C101" s="24" t="s">
        <v>29</v>
      </c>
      <c r="D101" s="25">
        <f>+ROUND(D100*1.2,2)</f>
        <v>26.5</v>
      </c>
      <c r="E101" s="25" t="s">
        <v>30</v>
      </c>
      <c r="F101" s="26"/>
      <c r="G101" s="27"/>
      <c r="H101" s="28"/>
    </row>
    <row r="102" spans="1:12" s="16" customFormat="1" ht="18.75">
      <c r="A102" s="73"/>
      <c r="B102" s="23">
        <f>+B101+0.01</f>
        <v>8.0299999999999994</v>
      </c>
      <c r="C102" s="24" t="s">
        <v>83</v>
      </c>
      <c r="D102" s="25">
        <f>+ROUND(D99*0.5*0.2,2)</f>
        <v>22.08</v>
      </c>
      <c r="E102" s="25" t="s">
        <v>30</v>
      </c>
      <c r="F102" s="26"/>
      <c r="G102" s="27"/>
      <c r="H102" s="28"/>
    </row>
    <row r="103" spans="1:12" s="16" customFormat="1" ht="37.5">
      <c r="A103" s="73"/>
      <c r="B103" s="23">
        <f>+B102+0.01</f>
        <v>8.0399999999999991</v>
      </c>
      <c r="C103" s="24" t="s">
        <v>46</v>
      </c>
      <c r="D103" s="25">
        <f>+ROUND(D99,2)</f>
        <v>220.8</v>
      </c>
      <c r="E103" s="25" t="s">
        <v>11</v>
      </c>
      <c r="F103" s="26"/>
      <c r="G103" s="27"/>
      <c r="H103" s="28"/>
    </row>
    <row r="104" spans="1:12" s="16" customFormat="1" ht="19.5" thickBot="1">
      <c r="B104" s="29"/>
      <c r="C104" s="30"/>
      <c r="D104" s="31"/>
      <c r="E104" s="31"/>
      <c r="F104" s="31"/>
      <c r="G104" s="31"/>
      <c r="H104" s="32"/>
    </row>
    <row r="105" spans="1:12" s="16" customFormat="1" ht="19.5" thickBot="1">
      <c r="B105" s="19" t="s">
        <v>36</v>
      </c>
      <c r="C105" s="20" t="s">
        <v>37</v>
      </c>
      <c r="D105" s="21"/>
      <c r="E105" s="21"/>
      <c r="F105" s="21"/>
      <c r="G105" s="21"/>
      <c r="H105" s="22"/>
      <c r="I105" s="16" t="s">
        <v>40</v>
      </c>
      <c r="J105" s="16" t="s">
        <v>41</v>
      </c>
      <c r="K105" s="16" t="s">
        <v>42</v>
      </c>
      <c r="L105" s="16" t="s">
        <v>43</v>
      </c>
    </row>
    <row r="106" spans="1:12" s="16" customFormat="1" ht="18.75">
      <c r="B106" s="23">
        <f>+B103+0.01</f>
        <v>8.0499999999999989</v>
      </c>
      <c r="C106" s="24" t="s">
        <v>64</v>
      </c>
      <c r="D106" s="25">
        <f>+ROUND(I106*J106*K106,2)</f>
        <v>44.16</v>
      </c>
      <c r="E106" s="25" t="s">
        <v>30</v>
      </c>
      <c r="F106" s="26"/>
      <c r="G106" s="27"/>
      <c r="H106" s="28"/>
      <c r="I106" s="16">
        <v>220.8</v>
      </c>
      <c r="J106" s="16">
        <v>1</v>
      </c>
      <c r="K106" s="16">
        <v>0.2</v>
      </c>
      <c r="L106" s="16">
        <v>0.1</v>
      </c>
    </row>
    <row r="107" spans="1:12" s="16" customFormat="1" ht="37.5">
      <c r="A107" s="73"/>
      <c r="B107" s="23">
        <f t="shared" ref="B107:B109" si="6">+B106+0.01</f>
        <v>8.0599999999999987</v>
      </c>
      <c r="C107" s="24" t="s">
        <v>39</v>
      </c>
      <c r="D107" s="25">
        <f>+ROUND(I106*J106*L106,2)</f>
        <v>22.08</v>
      </c>
      <c r="E107" s="25" t="s">
        <v>30</v>
      </c>
      <c r="F107" s="26"/>
      <c r="G107" s="27"/>
      <c r="H107" s="28"/>
    </row>
    <row r="108" spans="1:12" s="16" customFormat="1" ht="37.5">
      <c r="B108" s="23">
        <f t="shared" si="6"/>
        <v>8.0699999999999985</v>
      </c>
      <c r="C108" s="24" t="s">
        <v>29</v>
      </c>
      <c r="D108" s="25">
        <f>+ROUND(D106*1.2,2)</f>
        <v>52.99</v>
      </c>
      <c r="E108" s="25" t="s">
        <v>30</v>
      </c>
      <c r="F108" s="26"/>
      <c r="G108" s="27"/>
      <c r="H108" s="28"/>
    </row>
    <row r="109" spans="1:12" s="16" customFormat="1" ht="37.5">
      <c r="A109" s="73"/>
      <c r="B109" s="23">
        <f t="shared" si="6"/>
        <v>8.0799999999999983</v>
      </c>
      <c r="C109" s="24" t="s">
        <v>47</v>
      </c>
      <c r="D109" s="25">
        <f>+ROUND(I106*J106,2)</f>
        <v>220.8</v>
      </c>
      <c r="E109" s="25" t="s">
        <v>38</v>
      </c>
      <c r="F109" s="26"/>
      <c r="G109" s="27"/>
      <c r="H109" s="28"/>
    </row>
    <row r="110" spans="1:12" s="16" customFormat="1" ht="21.75" customHeight="1" thickBot="1">
      <c r="B110" s="29"/>
      <c r="C110" s="30"/>
      <c r="D110" s="31"/>
      <c r="E110" s="31"/>
      <c r="F110" s="31"/>
      <c r="G110" s="31"/>
      <c r="H110" s="32"/>
    </row>
    <row r="111" spans="1:12" s="16" customFormat="1" ht="19.5" thickBot="1">
      <c r="B111" s="76">
        <v>9</v>
      </c>
      <c r="C111" s="37" t="s">
        <v>65</v>
      </c>
      <c r="D111" s="74"/>
      <c r="E111" s="74"/>
      <c r="F111" s="74"/>
      <c r="G111" s="74"/>
      <c r="H111" s="75"/>
    </row>
    <row r="112" spans="1:12" s="16" customFormat="1" ht="19.5" thickBot="1">
      <c r="B112" s="19" t="s">
        <v>33</v>
      </c>
      <c r="C112" s="20" t="s">
        <v>28</v>
      </c>
      <c r="D112" s="21"/>
      <c r="E112" s="21"/>
      <c r="F112" s="21"/>
      <c r="G112" s="21"/>
      <c r="H112" s="22"/>
    </row>
    <row r="113" spans="1:12" s="16" customFormat="1" ht="18.75">
      <c r="A113" s="73"/>
      <c r="B113" s="23">
        <f>+B111+0.01</f>
        <v>9.01</v>
      </c>
      <c r="C113" s="24" t="s">
        <v>31</v>
      </c>
      <c r="D113" s="25">
        <v>134.22399999999999</v>
      </c>
      <c r="E113" s="25" t="s">
        <v>11</v>
      </c>
      <c r="F113" s="26"/>
      <c r="G113" s="27"/>
      <c r="H113" s="28"/>
    </row>
    <row r="114" spans="1:12" s="16" customFormat="1" ht="37.5">
      <c r="A114" s="73"/>
      <c r="B114" s="23">
        <f>+B113+0.01</f>
        <v>9.02</v>
      </c>
      <c r="C114" s="24" t="s">
        <v>84</v>
      </c>
      <c r="D114" s="25">
        <f>+ROUND(D113*0.5*0.2,2)</f>
        <v>13.42</v>
      </c>
      <c r="E114" s="25" t="s">
        <v>30</v>
      </c>
      <c r="F114" s="26"/>
      <c r="G114" s="27"/>
      <c r="H114" s="28"/>
    </row>
    <row r="115" spans="1:12" s="16" customFormat="1" ht="37.5">
      <c r="A115" s="73"/>
      <c r="B115" s="23">
        <f>+B113+0.01</f>
        <v>9.02</v>
      </c>
      <c r="C115" s="24" t="s">
        <v>29</v>
      </c>
      <c r="D115" s="25">
        <f>+ROUND(D114*1.2,2)</f>
        <v>16.100000000000001</v>
      </c>
      <c r="E115" s="25" t="s">
        <v>30</v>
      </c>
      <c r="F115" s="26"/>
      <c r="G115" s="27"/>
      <c r="H115" s="28"/>
    </row>
    <row r="116" spans="1:12" s="16" customFormat="1" ht="18.75">
      <c r="A116" s="73"/>
      <c r="B116" s="23">
        <f>+B115+0.01</f>
        <v>9.0299999999999994</v>
      </c>
      <c r="C116" s="24" t="s">
        <v>73</v>
      </c>
      <c r="D116" s="25">
        <f>+ROUND(D113*0.5*0.2,2)</f>
        <v>13.42</v>
      </c>
      <c r="E116" s="25" t="s">
        <v>30</v>
      </c>
      <c r="F116" s="26"/>
      <c r="G116" s="27"/>
      <c r="H116" s="28"/>
    </row>
    <row r="117" spans="1:12" s="16" customFormat="1" ht="37.5">
      <c r="A117" s="73"/>
      <c r="B117" s="23">
        <f>+B116+0.01</f>
        <v>9.0399999999999991</v>
      </c>
      <c r="C117" s="24" t="s">
        <v>46</v>
      </c>
      <c r="D117" s="25">
        <f>+ROUND(D113,2)</f>
        <v>134.22</v>
      </c>
      <c r="E117" s="25" t="s">
        <v>11</v>
      </c>
      <c r="F117" s="26"/>
      <c r="G117" s="27"/>
      <c r="H117" s="28"/>
    </row>
    <row r="118" spans="1:12" s="16" customFormat="1" ht="19.5" thickBot="1">
      <c r="B118" s="29"/>
      <c r="C118" s="30"/>
      <c r="D118" s="31"/>
      <c r="E118" s="31"/>
      <c r="F118" s="31"/>
      <c r="G118" s="31"/>
      <c r="H118" s="32"/>
    </row>
    <row r="119" spans="1:12" s="16" customFormat="1" ht="19.5" thickBot="1">
      <c r="B119" s="29"/>
      <c r="C119" s="30"/>
      <c r="D119" s="31"/>
      <c r="E119" s="31"/>
      <c r="F119" s="31"/>
      <c r="G119" s="31"/>
      <c r="H119" s="33"/>
    </row>
    <row r="120" spans="1:12" s="16" customFormat="1" ht="19.5" thickBot="1">
      <c r="B120" s="19" t="s">
        <v>36</v>
      </c>
      <c r="C120" s="20" t="s">
        <v>37</v>
      </c>
      <c r="D120" s="21"/>
      <c r="E120" s="21"/>
      <c r="F120" s="21"/>
      <c r="G120" s="21"/>
      <c r="H120" s="22"/>
      <c r="I120" s="16" t="s">
        <v>40</v>
      </c>
      <c r="J120" s="16" t="s">
        <v>41</v>
      </c>
      <c r="K120" s="16" t="s">
        <v>42</v>
      </c>
      <c r="L120" s="16" t="s">
        <v>43</v>
      </c>
    </row>
    <row r="121" spans="1:12" s="16" customFormat="1" ht="18.75">
      <c r="B121" s="23">
        <f>+B117+0.01</f>
        <v>9.0499999999999989</v>
      </c>
      <c r="C121" s="24" t="s">
        <v>66</v>
      </c>
      <c r="D121" s="25">
        <f>+ROUND(I121*J121*K121,2)</f>
        <v>26.84</v>
      </c>
      <c r="E121" s="25" t="s">
        <v>30</v>
      </c>
      <c r="F121" s="26"/>
      <c r="G121" s="27"/>
      <c r="H121" s="28"/>
      <c r="I121" s="101">
        <v>134.2045</v>
      </c>
      <c r="J121" s="16">
        <v>1</v>
      </c>
      <c r="K121" s="16">
        <v>0.2</v>
      </c>
      <c r="L121" s="16">
        <v>0.1</v>
      </c>
    </row>
    <row r="122" spans="1:12" s="16" customFormat="1" ht="37.5">
      <c r="A122" s="73"/>
      <c r="B122" s="23">
        <f t="shared" ref="B122:B124" si="7">+B121+0.01</f>
        <v>9.0599999999999987</v>
      </c>
      <c r="C122" s="24" t="s">
        <v>39</v>
      </c>
      <c r="D122" s="25">
        <f>+ROUND(I121*J121*L121,2)</f>
        <v>13.42</v>
      </c>
      <c r="E122" s="25" t="s">
        <v>30</v>
      </c>
      <c r="F122" s="26"/>
      <c r="G122" s="27"/>
      <c r="H122" s="28"/>
    </row>
    <row r="123" spans="1:12" s="16" customFormat="1" ht="37.5">
      <c r="B123" s="23">
        <f t="shared" si="7"/>
        <v>9.0699999999999985</v>
      </c>
      <c r="C123" s="24" t="s">
        <v>29</v>
      </c>
      <c r="D123" s="25">
        <f>+ROUND(D121*1.2,2)</f>
        <v>32.21</v>
      </c>
      <c r="E123" s="25" t="s">
        <v>30</v>
      </c>
      <c r="F123" s="26"/>
      <c r="G123" s="27"/>
      <c r="H123" s="28"/>
    </row>
    <row r="124" spans="1:12" s="16" customFormat="1" ht="37.5">
      <c r="A124" s="73"/>
      <c r="B124" s="23">
        <f t="shared" si="7"/>
        <v>9.0799999999999983</v>
      </c>
      <c r="C124" s="24" t="s">
        <v>47</v>
      </c>
      <c r="D124" s="25">
        <f>+ROUND(I121*J121,2)</f>
        <v>134.19999999999999</v>
      </c>
      <c r="E124" s="25" t="s">
        <v>38</v>
      </c>
      <c r="F124" s="26"/>
      <c r="G124" s="27"/>
      <c r="H124" s="28"/>
    </row>
    <row r="125" spans="1:12" s="16" customFormat="1" ht="19.5" thickBot="1">
      <c r="B125" s="29"/>
      <c r="C125" s="30"/>
      <c r="D125" s="31"/>
      <c r="E125" s="31"/>
      <c r="F125" s="31"/>
      <c r="G125" s="31"/>
      <c r="H125" s="32"/>
    </row>
    <row r="126" spans="1:12" s="16" customFormat="1" ht="19.5" thickBot="1">
      <c r="B126" s="76">
        <v>10</v>
      </c>
      <c r="C126" s="37" t="s">
        <v>67</v>
      </c>
      <c r="D126" s="74"/>
      <c r="E126" s="74"/>
      <c r="F126" s="74"/>
      <c r="G126" s="74"/>
      <c r="H126" s="75"/>
    </row>
    <row r="127" spans="1:12" s="16" customFormat="1" ht="19.5" thickBot="1">
      <c r="B127" s="19" t="s">
        <v>33</v>
      </c>
      <c r="C127" s="20" t="s">
        <v>37</v>
      </c>
      <c r="D127" s="21"/>
      <c r="E127" s="21"/>
      <c r="F127" s="21"/>
      <c r="G127" s="21"/>
      <c r="H127" s="22"/>
      <c r="I127" s="31" t="s">
        <v>40</v>
      </c>
      <c r="J127" s="16" t="s">
        <v>41</v>
      </c>
      <c r="K127" s="16" t="s">
        <v>42</v>
      </c>
      <c r="L127" s="16" t="s">
        <v>43</v>
      </c>
    </row>
    <row r="128" spans="1:12" s="16" customFormat="1" ht="18.75">
      <c r="B128" s="104">
        <f>+B126+0.01</f>
        <v>10.01</v>
      </c>
      <c r="C128" s="24" t="s">
        <v>68</v>
      </c>
      <c r="D128" s="25">
        <v>200.00399999999999</v>
      </c>
      <c r="E128" s="25" t="s">
        <v>38</v>
      </c>
      <c r="F128" s="26"/>
      <c r="G128" s="27"/>
      <c r="H128" s="82"/>
      <c r="I128" s="81">
        <v>200</v>
      </c>
      <c r="J128" s="16">
        <v>1</v>
      </c>
      <c r="K128" s="16">
        <v>0.2</v>
      </c>
      <c r="L128" s="16">
        <v>0.1</v>
      </c>
    </row>
    <row r="129" spans="1:12" s="16" customFormat="1" ht="37.5">
      <c r="A129" s="73"/>
      <c r="B129" s="104">
        <f>+B128+0.01</f>
        <v>10.02</v>
      </c>
      <c r="C129" s="24" t="s">
        <v>39</v>
      </c>
      <c r="D129" s="25">
        <f>+ROUND(I128*J128*L128,2)</f>
        <v>20</v>
      </c>
      <c r="E129" s="25" t="s">
        <v>30</v>
      </c>
      <c r="F129" s="26"/>
      <c r="G129" s="27"/>
      <c r="H129" s="28"/>
      <c r="I129" s="81"/>
    </row>
    <row r="130" spans="1:12" s="16" customFormat="1" ht="37.5">
      <c r="B130" s="104">
        <f t="shared" ref="B130:B131" si="8">+B129+0.01</f>
        <v>10.029999999999999</v>
      </c>
      <c r="C130" s="24" t="s">
        <v>29</v>
      </c>
      <c r="D130" s="25">
        <f>+ROUND(D128*1.2,2)</f>
        <v>240</v>
      </c>
      <c r="E130" s="25" t="s">
        <v>30</v>
      </c>
      <c r="F130" s="26"/>
      <c r="G130" s="27"/>
      <c r="H130" s="28"/>
    </row>
    <row r="131" spans="1:12" s="16" customFormat="1" ht="37.5">
      <c r="A131" s="73"/>
      <c r="B131" s="104">
        <f t="shared" si="8"/>
        <v>10.039999999999999</v>
      </c>
      <c r="C131" s="24" t="s">
        <v>47</v>
      </c>
      <c r="D131" s="25">
        <f>+ROUND(I128*J128,2)</f>
        <v>200</v>
      </c>
      <c r="E131" s="25" t="s">
        <v>38</v>
      </c>
      <c r="F131" s="26"/>
      <c r="G131" s="27"/>
      <c r="H131" s="28"/>
    </row>
    <row r="132" spans="1:12" s="16" customFormat="1" ht="16.5" customHeight="1" thickBot="1">
      <c r="B132" s="29"/>
      <c r="C132" s="30"/>
      <c r="D132" s="31"/>
      <c r="E132" s="31"/>
      <c r="F132" s="31"/>
      <c r="G132" s="31"/>
      <c r="H132" s="32"/>
    </row>
    <row r="133" spans="1:12" s="16" customFormat="1" ht="19.5" thickBot="1">
      <c r="B133" s="76">
        <v>11</v>
      </c>
      <c r="C133" s="37" t="s">
        <v>69</v>
      </c>
      <c r="D133" s="74"/>
      <c r="E133" s="74"/>
      <c r="F133" s="74"/>
      <c r="G133" s="74"/>
      <c r="H133" s="75"/>
    </row>
    <row r="134" spans="1:12" s="16" customFormat="1" ht="19.5" thickBot="1">
      <c r="B134" s="19" t="s">
        <v>33</v>
      </c>
      <c r="C134" s="20" t="s">
        <v>28</v>
      </c>
      <c r="D134" s="21"/>
      <c r="E134" s="21"/>
      <c r="F134" s="21"/>
      <c r="G134" s="21"/>
      <c r="H134" s="22"/>
    </row>
    <row r="135" spans="1:12" s="16" customFormat="1" ht="18.75">
      <c r="A135" s="73"/>
      <c r="B135" s="23">
        <f>+B133+0.01</f>
        <v>11.01</v>
      </c>
      <c r="C135" s="24" t="s">
        <v>31</v>
      </c>
      <c r="D135" s="108">
        <v>73.603999999999999</v>
      </c>
      <c r="E135" s="25" t="s">
        <v>11</v>
      </c>
      <c r="F135" s="26"/>
      <c r="G135" s="27"/>
      <c r="H135" s="28"/>
    </row>
    <row r="136" spans="1:12" s="16" customFormat="1" ht="37.5">
      <c r="A136" s="73"/>
      <c r="B136" s="23">
        <f>+B135+0.01</f>
        <v>11.02</v>
      </c>
      <c r="C136" s="24" t="s">
        <v>72</v>
      </c>
      <c r="D136" s="25">
        <f>+ROUND(D135*0.5*0.2,2)</f>
        <v>7.36</v>
      </c>
      <c r="E136" s="25" t="s">
        <v>30</v>
      </c>
      <c r="F136" s="26"/>
      <c r="G136" s="27"/>
      <c r="H136" s="28"/>
    </row>
    <row r="137" spans="1:12" s="16" customFormat="1" ht="37.5">
      <c r="A137" s="73"/>
      <c r="B137" s="23">
        <f>+B135+0.01</f>
        <v>11.02</v>
      </c>
      <c r="C137" s="24" t="s">
        <v>29</v>
      </c>
      <c r="D137" s="25">
        <f>+ROUND(D136*1.2,2)</f>
        <v>8.83</v>
      </c>
      <c r="E137" s="25" t="s">
        <v>30</v>
      </c>
      <c r="F137" s="26"/>
      <c r="G137" s="27"/>
      <c r="H137" s="28"/>
    </row>
    <row r="138" spans="1:12" s="16" customFormat="1" ht="18.75">
      <c r="A138" s="73"/>
      <c r="B138" s="23">
        <f>+B137+0.01</f>
        <v>11.03</v>
      </c>
      <c r="C138" s="24" t="s">
        <v>71</v>
      </c>
      <c r="D138" s="25">
        <f>+ROUND(D135*0.5*0.2,2)</f>
        <v>7.36</v>
      </c>
      <c r="E138" s="25" t="s">
        <v>30</v>
      </c>
      <c r="F138" s="26"/>
      <c r="G138" s="27"/>
      <c r="H138" s="28"/>
    </row>
    <row r="139" spans="1:12" s="16" customFormat="1" ht="37.5">
      <c r="A139" s="73"/>
      <c r="B139" s="23">
        <f>+B138+0.01</f>
        <v>11.04</v>
      </c>
      <c r="C139" s="24" t="s">
        <v>46</v>
      </c>
      <c r="D139" s="25">
        <f>+ROUND(D135,2)</f>
        <v>73.599999999999994</v>
      </c>
      <c r="E139" s="25" t="s">
        <v>11</v>
      </c>
      <c r="F139" s="26"/>
      <c r="G139" s="27"/>
      <c r="H139" s="28"/>
    </row>
    <row r="140" spans="1:12" s="16" customFormat="1" ht="19.5" thickBot="1">
      <c r="B140" s="29"/>
      <c r="C140" s="30"/>
      <c r="D140" s="31"/>
      <c r="E140" s="31"/>
      <c r="F140" s="31"/>
      <c r="G140" s="31"/>
      <c r="H140" s="32"/>
    </row>
    <row r="141" spans="1:12" s="16" customFormat="1" ht="19.5" thickBot="1">
      <c r="B141" s="19" t="s">
        <v>36</v>
      </c>
      <c r="C141" s="20" t="s">
        <v>37</v>
      </c>
      <c r="D141" s="21"/>
      <c r="E141" s="21"/>
      <c r="F141" s="21"/>
      <c r="G141" s="21"/>
      <c r="H141" s="22"/>
      <c r="I141" s="16" t="s">
        <v>40</v>
      </c>
      <c r="J141" s="16" t="s">
        <v>41</v>
      </c>
      <c r="K141" s="16" t="s">
        <v>42</v>
      </c>
      <c r="L141" s="16" t="s">
        <v>43</v>
      </c>
    </row>
    <row r="142" spans="1:12" s="16" customFormat="1" ht="18.75">
      <c r="B142" s="23">
        <f>+B139+0.01</f>
        <v>11.049999999999999</v>
      </c>
      <c r="C142" s="24" t="s">
        <v>93</v>
      </c>
      <c r="D142" s="25">
        <f>+ROUND(I142*J142*K142,2)</f>
        <v>11.78</v>
      </c>
      <c r="E142" s="25" t="s">
        <v>30</v>
      </c>
      <c r="F142" s="26"/>
      <c r="G142" s="27"/>
      <c r="H142" s="28"/>
      <c r="I142" s="16">
        <v>73.599999999999994</v>
      </c>
      <c r="J142" s="16">
        <v>0.8</v>
      </c>
      <c r="K142" s="16">
        <v>0.2</v>
      </c>
      <c r="L142" s="16">
        <v>0.1</v>
      </c>
    </row>
    <row r="143" spans="1:12" s="16" customFormat="1" ht="37.5">
      <c r="A143" s="73"/>
      <c r="B143" s="23">
        <f t="shared" ref="B143:B145" si="9">+B142+0.01</f>
        <v>11.059999999999999</v>
      </c>
      <c r="C143" s="24" t="s">
        <v>39</v>
      </c>
      <c r="D143" s="25">
        <f>+ROUND(I142*J142*L142,2)</f>
        <v>5.89</v>
      </c>
      <c r="E143" s="25" t="s">
        <v>30</v>
      </c>
      <c r="F143" s="26"/>
      <c r="G143" s="27"/>
      <c r="H143" s="28"/>
    </row>
    <row r="144" spans="1:12" s="16" customFormat="1" ht="37.5">
      <c r="B144" s="23">
        <f t="shared" si="9"/>
        <v>11.069999999999999</v>
      </c>
      <c r="C144" s="24" t="s">
        <v>29</v>
      </c>
      <c r="D144" s="25">
        <f>+ROUND(D142*1.2,2)</f>
        <v>14.14</v>
      </c>
      <c r="E144" s="25" t="s">
        <v>30</v>
      </c>
      <c r="F144" s="26"/>
      <c r="G144" s="27"/>
      <c r="H144" s="28"/>
    </row>
    <row r="145" spans="1:12" s="16" customFormat="1" ht="37.5">
      <c r="A145" s="73"/>
      <c r="B145" s="23">
        <f t="shared" si="9"/>
        <v>11.079999999999998</v>
      </c>
      <c r="C145" s="24" t="s">
        <v>47</v>
      </c>
      <c r="D145" s="25">
        <f>+ROUND(I142*J142,2)</f>
        <v>58.88</v>
      </c>
      <c r="E145" s="25" t="s">
        <v>38</v>
      </c>
      <c r="F145" s="26"/>
      <c r="G145" s="27"/>
      <c r="H145" s="28"/>
    </row>
    <row r="146" spans="1:12" s="16" customFormat="1" ht="19.5" thickBot="1">
      <c r="B146" s="29"/>
      <c r="C146" s="30"/>
      <c r="D146" s="31"/>
      <c r="E146" s="31"/>
      <c r="F146" s="31"/>
      <c r="G146" s="31"/>
      <c r="H146" s="32"/>
    </row>
    <row r="147" spans="1:12" s="16" customFormat="1" ht="19.5" thickBot="1">
      <c r="B147" s="76">
        <v>12</v>
      </c>
      <c r="C147" s="37" t="s">
        <v>70</v>
      </c>
      <c r="D147" s="74"/>
      <c r="E147" s="74"/>
      <c r="F147" s="74"/>
      <c r="G147" s="74"/>
      <c r="H147" s="75"/>
    </row>
    <row r="148" spans="1:12" s="16" customFormat="1" ht="19.5" thickBot="1">
      <c r="B148" s="19" t="s">
        <v>33</v>
      </c>
      <c r="C148" s="20" t="s">
        <v>28</v>
      </c>
      <c r="D148" s="21"/>
      <c r="E148" s="21"/>
      <c r="F148" s="21"/>
      <c r="G148" s="21"/>
      <c r="H148" s="22"/>
    </row>
    <row r="149" spans="1:12" s="16" customFormat="1" ht="18.75">
      <c r="A149" s="73"/>
      <c r="B149" s="23">
        <f>+B147+0.01</f>
        <v>12.01</v>
      </c>
      <c r="C149" s="24" t="s">
        <v>31</v>
      </c>
      <c r="D149" s="25">
        <v>110.004</v>
      </c>
      <c r="E149" s="25" t="s">
        <v>11</v>
      </c>
      <c r="F149" s="26"/>
      <c r="G149" s="27"/>
      <c r="H149" s="28"/>
    </row>
    <row r="150" spans="1:12" s="16" customFormat="1" ht="45.75" customHeight="1">
      <c r="A150" s="73"/>
      <c r="B150" s="23">
        <f>+B149+0.01</f>
        <v>12.02</v>
      </c>
      <c r="C150" s="24" t="s">
        <v>94</v>
      </c>
      <c r="D150" s="25">
        <f>+ROUND(D149*0.5*0.2,2)</f>
        <v>11</v>
      </c>
      <c r="E150" s="25" t="s">
        <v>30</v>
      </c>
      <c r="F150" s="26"/>
      <c r="G150" s="27"/>
      <c r="H150" s="28"/>
    </row>
    <row r="151" spans="1:12" s="16" customFormat="1" ht="37.5">
      <c r="A151" s="73"/>
      <c r="B151" s="23">
        <f>+B149+0.01</f>
        <v>12.02</v>
      </c>
      <c r="C151" s="24" t="s">
        <v>29</v>
      </c>
      <c r="D151" s="25">
        <f>+ROUND(D150*1.2,2)</f>
        <v>13.2</v>
      </c>
      <c r="E151" s="25" t="s">
        <v>30</v>
      </c>
      <c r="F151" s="26"/>
      <c r="G151" s="27"/>
      <c r="H151" s="28"/>
    </row>
    <row r="152" spans="1:12" s="16" customFormat="1" ht="23.25" customHeight="1">
      <c r="A152" s="73"/>
      <c r="B152" s="23">
        <f>+B151+0.01</f>
        <v>12.03</v>
      </c>
      <c r="C152" s="24" t="s">
        <v>85</v>
      </c>
      <c r="D152" s="25">
        <f>+ROUND(D149*0.5*0.2,2)</f>
        <v>11</v>
      </c>
      <c r="E152" s="25" t="s">
        <v>30</v>
      </c>
      <c r="F152" s="26"/>
      <c r="G152" s="27"/>
      <c r="H152" s="28"/>
    </row>
    <row r="153" spans="1:12" s="16" customFormat="1" ht="45" customHeight="1">
      <c r="A153" s="73"/>
      <c r="B153" s="23">
        <f>+B152+0.01</f>
        <v>12.04</v>
      </c>
      <c r="C153" s="24" t="s">
        <v>46</v>
      </c>
      <c r="D153" s="25">
        <f>+ROUND(D149,2)</f>
        <v>110</v>
      </c>
      <c r="E153" s="25" t="s">
        <v>11</v>
      </c>
      <c r="F153" s="26"/>
      <c r="G153" s="27"/>
      <c r="H153" s="28"/>
    </row>
    <row r="154" spans="1:12" s="16" customFormat="1" ht="24" customHeight="1" thickBot="1">
      <c r="B154" s="29"/>
      <c r="C154" s="30"/>
      <c r="D154" s="31"/>
      <c r="E154" s="31"/>
      <c r="F154" s="31"/>
      <c r="G154" s="31"/>
      <c r="H154" s="32"/>
    </row>
    <row r="155" spans="1:12" s="16" customFormat="1" ht="19.5" thickBot="1">
      <c r="B155" s="19" t="s">
        <v>36</v>
      </c>
      <c r="C155" s="20" t="s">
        <v>37</v>
      </c>
      <c r="D155" s="21"/>
      <c r="E155" s="21"/>
      <c r="F155" s="21"/>
      <c r="G155" s="21"/>
      <c r="H155" s="22"/>
      <c r="I155" s="16" t="s">
        <v>40</v>
      </c>
      <c r="J155" s="16" t="s">
        <v>41</v>
      </c>
      <c r="K155" s="16" t="s">
        <v>42</v>
      </c>
      <c r="L155" s="16" t="s">
        <v>43</v>
      </c>
    </row>
    <row r="156" spans="1:12" s="16" customFormat="1" ht="24" customHeight="1">
      <c r="B156" s="23">
        <f>+B153+0.01</f>
        <v>12.049999999999999</v>
      </c>
      <c r="C156" s="24" t="s">
        <v>86</v>
      </c>
      <c r="D156" s="25">
        <f>ROUND(I156*J156*K156,2)</f>
        <v>17.600000000000001</v>
      </c>
      <c r="E156" s="25" t="s">
        <v>30</v>
      </c>
      <c r="F156" s="26"/>
      <c r="G156" s="27"/>
      <c r="H156" s="28"/>
      <c r="I156" s="16">
        <v>110</v>
      </c>
      <c r="J156" s="16">
        <v>0.8</v>
      </c>
      <c r="K156" s="16">
        <v>0.2</v>
      </c>
      <c r="L156" s="16">
        <v>0.1</v>
      </c>
    </row>
    <row r="157" spans="1:12" s="16" customFormat="1" ht="57" customHeight="1">
      <c r="A157" s="73"/>
      <c r="B157" s="23">
        <f t="shared" ref="B157:B159" si="10">+B156+0.01</f>
        <v>12.059999999999999</v>
      </c>
      <c r="C157" s="24" t="s">
        <v>39</v>
      </c>
      <c r="D157" s="25">
        <f>+ROUND(I156*J156*L156,2)</f>
        <v>8.8000000000000007</v>
      </c>
      <c r="E157" s="25" t="s">
        <v>30</v>
      </c>
      <c r="F157" s="26"/>
      <c r="G157" s="27"/>
      <c r="H157" s="28"/>
    </row>
    <row r="158" spans="1:12" s="16" customFormat="1" ht="37.5">
      <c r="B158" s="23">
        <f t="shared" si="10"/>
        <v>12.069999999999999</v>
      </c>
      <c r="C158" s="24" t="s">
        <v>29</v>
      </c>
      <c r="D158" s="25">
        <f>+ROUND(D156*1.2,2)</f>
        <v>21.12</v>
      </c>
      <c r="E158" s="25" t="s">
        <v>30</v>
      </c>
      <c r="F158" s="26"/>
      <c r="G158" s="27"/>
      <c r="H158" s="28"/>
    </row>
    <row r="159" spans="1:12" s="16" customFormat="1" ht="37.5">
      <c r="A159" s="73"/>
      <c r="B159" s="23">
        <f t="shared" si="10"/>
        <v>12.079999999999998</v>
      </c>
      <c r="C159" s="24" t="s">
        <v>47</v>
      </c>
      <c r="D159" s="25">
        <f>+ROUND(I156*J156,2)</f>
        <v>88</v>
      </c>
      <c r="E159" s="25" t="s">
        <v>38</v>
      </c>
      <c r="F159" s="26"/>
      <c r="G159" s="27"/>
      <c r="H159" s="28"/>
    </row>
    <row r="160" spans="1:12" s="16" customFormat="1" ht="19.5" thickBot="1">
      <c r="B160" s="29"/>
      <c r="C160" s="30"/>
      <c r="D160" s="31"/>
      <c r="E160" s="31"/>
      <c r="F160" s="31"/>
      <c r="G160" s="31"/>
      <c r="H160" s="32"/>
    </row>
    <row r="161" spans="1:12" s="16" customFormat="1" ht="19.5" thickBot="1">
      <c r="B161" s="76">
        <v>13</v>
      </c>
      <c r="C161" s="37" t="s">
        <v>87</v>
      </c>
      <c r="D161" s="74"/>
      <c r="E161" s="74"/>
      <c r="F161" s="74"/>
      <c r="G161" s="74"/>
      <c r="H161" s="75"/>
    </row>
    <row r="162" spans="1:12" s="16" customFormat="1" ht="19.5" thickBot="1">
      <c r="B162" s="19" t="s">
        <v>33</v>
      </c>
      <c r="C162" s="20" t="s">
        <v>28</v>
      </c>
      <c r="D162" s="21"/>
      <c r="E162" s="21"/>
      <c r="F162" s="21"/>
      <c r="G162" s="21"/>
      <c r="H162" s="22"/>
    </row>
    <row r="163" spans="1:12" s="16" customFormat="1" ht="18.75">
      <c r="A163" s="73"/>
      <c r="B163" s="23">
        <f>+B161+0.01</f>
        <v>13.01</v>
      </c>
      <c r="C163" s="24" t="s">
        <v>31</v>
      </c>
      <c r="D163" s="25">
        <v>545.03</v>
      </c>
      <c r="E163" s="25" t="s">
        <v>11</v>
      </c>
      <c r="F163" s="26"/>
      <c r="G163" s="27"/>
      <c r="H163" s="28"/>
    </row>
    <row r="164" spans="1:12" s="16" customFormat="1" ht="37.5">
      <c r="A164" s="73"/>
      <c r="B164" s="23">
        <f>+B163+0.01</f>
        <v>13.02</v>
      </c>
      <c r="C164" s="24" t="s">
        <v>92</v>
      </c>
      <c r="D164" s="25">
        <f>+ROUND(D163*0.5*0.2,2)</f>
        <v>54.5</v>
      </c>
      <c r="E164" s="25" t="s">
        <v>30</v>
      </c>
      <c r="F164" s="26"/>
      <c r="G164" s="27"/>
      <c r="H164" s="28"/>
    </row>
    <row r="165" spans="1:12" s="16" customFormat="1" ht="37.5">
      <c r="A165" s="73"/>
      <c r="B165" s="23">
        <f>+B163+0.01</f>
        <v>13.02</v>
      </c>
      <c r="C165" s="24" t="s">
        <v>29</v>
      </c>
      <c r="D165" s="25">
        <f>+ROUND(D164*1.2,2)</f>
        <v>65.400000000000006</v>
      </c>
      <c r="E165" s="25" t="s">
        <v>30</v>
      </c>
      <c r="F165" s="26"/>
      <c r="G165" s="27"/>
      <c r="H165" s="28"/>
    </row>
    <row r="166" spans="1:12" s="16" customFormat="1" ht="18.75">
      <c r="A166" s="73"/>
      <c r="B166" s="23">
        <f>+B165+0.01</f>
        <v>13.03</v>
      </c>
      <c r="C166" s="24" t="s">
        <v>91</v>
      </c>
      <c r="D166" s="25">
        <f>+ROUND(D163*0.5*0.2,2)</f>
        <v>54.5</v>
      </c>
      <c r="E166" s="25" t="s">
        <v>30</v>
      </c>
      <c r="F166" s="26"/>
      <c r="G166" s="27"/>
      <c r="H166" s="28"/>
    </row>
    <row r="167" spans="1:12" s="16" customFormat="1" ht="37.5">
      <c r="A167" s="73"/>
      <c r="B167" s="23">
        <f>+B166+0.01</f>
        <v>13.04</v>
      </c>
      <c r="C167" s="24" t="s">
        <v>46</v>
      </c>
      <c r="D167" s="25">
        <f>+ROUND(D163,2)</f>
        <v>545.03</v>
      </c>
      <c r="E167" s="25" t="s">
        <v>11</v>
      </c>
      <c r="F167" s="26"/>
      <c r="G167" s="27"/>
      <c r="H167" s="28"/>
    </row>
    <row r="168" spans="1:12" s="16" customFormat="1" ht="19.5" thickBot="1">
      <c r="B168" s="29"/>
      <c r="C168" s="30"/>
      <c r="D168" s="31"/>
      <c r="E168" s="31"/>
      <c r="F168" s="31"/>
      <c r="G168" s="31"/>
      <c r="H168" s="32"/>
    </row>
    <row r="169" spans="1:12" s="16" customFormat="1" ht="19.5" thickBot="1">
      <c r="B169" s="19" t="s">
        <v>36</v>
      </c>
      <c r="C169" s="20" t="s">
        <v>37</v>
      </c>
      <c r="D169" s="21"/>
      <c r="E169" s="21"/>
      <c r="F169" s="21"/>
      <c r="G169" s="21"/>
      <c r="H169" s="22"/>
      <c r="I169" s="16" t="s">
        <v>40</v>
      </c>
      <c r="J169" s="16" t="s">
        <v>41</v>
      </c>
      <c r="K169" s="16" t="s">
        <v>42</v>
      </c>
      <c r="L169" s="16" t="s">
        <v>43</v>
      </c>
    </row>
    <row r="170" spans="1:12" s="16" customFormat="1" ht="18.75">
      <c r="B170" s="23">
        <f>+B167+0.01</f>
        <v>13.049999999999999</v>
      </c>
      <c r="C170" s="24" t="s">
        <v>90</v>
      </c>
      <c r="D170" s="25">
        <f>+ROUND(I170*J170*K170,2)</f>
        <v>87.2</v>
      </c>
      <c r="E170" s="25" t="s">
        <v>30</v>
      </c>
      <c r="F170" s="26"/>
      <c r="G170" s="27"/>
      <c r="H170" s="28"/>
      <c r="I170" s="16">
        <v>545.03</v>
      </c>
      <c r="J170" s="16">
        <v>0.8</v>
      </c>
      <c r="K170" s="16">
        <v>0.2</v>
      </c>
      <c r="L170" s="16">
        <v>0.1</v>
      </c>
    </row>
    <row r="171" spans="1:12" s="16" customFormat="1" ht="37.5">
      <c r="A171" s="73"/>
      <c r="B171" s="23">
        <f t="shared" ref="B171:B173" si="11">+B170+0.01</f>
        <v>13.059999999999999</v>
      </c>
      <c r="C171" s="24" t="s">
        <v>39</v>
      </c>
      <c r="D171" s="25">
        <f>+ROUND(I170*J170*L170,2)</f>
        <v>43.6</v>
      </c>
      <c r="E171" s="25" t="s">
        <v>30</v>
      </c>
      <c r="F171" s="26"/>
      <c r="G171" s="27"/>
      <c r="H171" s="28"/>
    </row>
    <row r="172" spans="1:12" s="16" customFormat="1" ht="37.5">
      <c r="B172" s="23">
        <f t="shared" si="11"/>
        <v>13.069999999999999</v>
      </c>
      <c r="C172" s="24" t="s">
        <v>29</v>
      </c>
      <c r="D172" s="25">
        <f>+ROUND(D170*1.2,2)</f>
        <v>104.64</v>
      </c>
      <c r="E172" s="25" t="s">
        <v>30</v>
      </c>
      <c r="F172" s="26"/>
      <c r="G172" s="27"/>
      <c r="H172" s="28"/>
    </row>
    <row r="173" spans="1:12" s="16" customFormat="1" ht="37.5">
      <c r="A173" s="73"/>
      <c r="B173" s="23">
        <f t="shared" si="11"/>
        <v>13.079999999999998</v>
      </c>
      <c r="C173" s="24" t="s">
        <v>47</v>
      </c>
      <c r="D173" s="25">
        <f>+ROUND(I170*J170,2)</f>
        <v>436.02</v>
      </c>
      <c r="E173" s="25" t="s">
        <v>38</v>
      </c>
      <c r="F173" s="26"/>
      <c r="G173" s="27"/>
      <c r="H173" s="28"/>
    </row>
    <row r="174" spans="1:12" s="16" customFormat="1" ht="18.75">
      <c r="B174" s="105"/>
      <c r="C174" s="92"/>
      <c r="D174" s="91"/>
      <c r="E174" s="91"/>
      <c r="F174" s="91"/>
      <c r="G174" s="91"/>
      <c r="H174" s="93"/>
    </row>
    <row r="175" spans="1:12" s="16" customFormat="1" ht="19.5" thickBot="1">
      <c r="B175" s="94">
        <v>15</v>
      </c>
      <c r="C175" s="95" t="s">
        <v>8</v>
      </c>
      <c r="D175" s="96"/>
      <c r="E175" s="96"/>
      <c r="F175" s="96"/>
      <c r="G175" s="96"/>
      <c r="H175" s="97"/>
    </row>
    <row r="176" spans="1:12" s="16" customFormat="1" ht="18.75">
      <c r="B176" s="23">
        <f t="shared" ref="B176" si="12">+B175+0.01</f>
        <v>15.01</v>
      </c>
      <c r="C176" s="24" t="s">
        <v>9</v>
      </c>
      <c r="D176" s="25">
        <v>1</v>
      </c>
      <c r="E176" s="25" t="s">
        <v>32</v>
      </c>
      <c r="F176" s="26"/>
      <c r="G176" s="27"/>
      <c r="H176" s="28"/>
    </row>
    <row r="177" spans="2:9" s="16" customFormat="1" ht="19.5" thickBot="1">
      <c r="B177" s="29"/>
      <c r="C177" s="30"/>
      <c r="D177" s="31"/>
      <c r="E177" s="31"/>
      <c r="F177" s="31"/>
      <c r="G177" s="31"/>
      <c r="H177" s="32"/>
    </row>
    <row r="178" spans="2:9" s="16" customFormat="1" ht="19.5" thickBot="1">
      <c r="B178" s="29"/>
      <c r="C178" s="30"/>
      <c r="D178" s="31"/>
      <c r="E178" s="31"/>
      <c r="F178" s="31"/>
      <c r="G178" s="31"/>
      <c r="H178" s="33"/>
    </row>
    <row r="179" spans="2:9" s="16" customFormat="1" ht="19.5" thickBot="1">
      <c r="B179" s="124" t="s">
        <v>18</v>
      </c>
      <c r="C179" s="125"/>
      <c r="D179" s="125"/>
      <c r="E179" s="125"/>
      <c r="F179" s="125"/>
      <c r="G179" s="125"/>
      <c r="H179" s="34">
        <f>SUM(H11:H178)</f>
        <v>0</v>
      </c>
      <c r="I179" s="84">
        <f>SUM(G11:G178)</f>
        <v>0</v>
      </c>
    </row>
    <row r="180" spans="2:9" ht="15" customHeight="1" thickBot="1">
      <c r="B180" s="35"/>
      <c r="C180" s="36"/>
      <c r="D180" s="36"/>
      <c r="E180" s="36"/>
      <c r="F180" s="36"/>
      <c r="G180" s="36"/>
      <c r="H180" s="5"/>
    </row>
    <row r="181" spans="2:9" s="16" customFormat="1" ht="19.5" thickBot="1">
      <c r="B181" s="76">
        <v>16</v>
      </c>
      <c r="C181" s="37" t="s">
        <v>10</v>
      </c>
      <c r="D181" s="74"/>
      <c r="E181" s="74"/>
      <c r="F181" s="74"/>
      <c r="G181" s="74"/>
      <c r="H181" s="75"/>
    </row>
    <row r="182" spans="2:9" ht="19.5" thickBot="1">
      <c r="B182" s="23">
        <f>+B181+0.01</f>
        <v>16.010000000000002</v>
      </c>
      <c r="C182" s="38" t="s">
        <v>19</v>
      </c>
      <c r="D182" s="39"/>
      <c r="E182" s="40">
        <v>0.1</v>
      </c>
      <c r="F182" s="41"/>
      <c r="G182" s="42">
        <f>ROUND($H$179*E182,2)</f>
        <v>0</v>
      </c>
      <c r="H182" s="43"/>
    </row>
    <row r="183" spans="2:9" ht="19.5" thickBot="1">
      <c r="B183" s="23">
        <f t="shared" ref="B183:B190" si="13">+B182+0.01</f>
        <v>16.020000000000003</v>
      </c>
      <c r="C183" s="44" t="s">
        <v>20</v>
      </c>
      <c r="D183" s="45"/>
      <c r="E183" s="46">
        <v>0.03</v>
      </c>
      <c r="F183" s="47"/>
      <c r="G183" s="42">
        <f>ROUND($H$179*E183,2)</f>
        <v>0</v>
      </c>
      <c r="H183" s="48"/>
    </row>
    <row r="184" spans="2:9" ht="19.5" thickBot="1">
      <c r="B184" s="23">
        <f t="shared" si="13"/>
        <v>16.030000000000005</v>
      </c>
      <c r="C184" s="44" t="s">
        <v>21</v>
      </c>
      <c r="D184" s="45"/>
      <c r="E184" s="46">
        <v>2.5000000000000001E-2</v>
      </c>
      <c r="F184" s="47"/>
      <c r="G184" s="42">
        <f t="shared" ref="G184:G189" si="14">ROUND($H$179*E184,2)</f>
        <v>0</v>
      </c>
      <c r="H184" s="48"/>
    </row>
    <row r="185" spans="2:9" ht="19.5" thickBot="1">
      <c r="B185" s="23">
        <f t="shared" si="13"/>
        <v>16.040000000000006</v>
      </c>
      <c r="C185" s="44" t="s">
        <v>22</v>
      </c>
      <c r="D185" s="45"/>
      <c r="E185" s="46">
        <v>0.05</v>
      </c>
      <c r="F185" s="47"/>
      <c r="G185" s="42">
        <f t="shared" si="14"/>
        <v>0</v>
      </c>
      <c r="H185" s="48"/>
    </row>
    <row r="186" spans="2:9" ht="19.5" thickBot="1">
      <c r="B186" s="23">
        <f t="shared" si="13"/>
        <v>16.050000000000008</v>
      </c>
      <c r="C186" s="44" t="s">
        <v>23</v>
      </c>
      <c r="D186" s="45"/>
      <c r="E186" s="46">
        <v>0.05</v>
      </c>
      <c r="F186" s="47"/>
      <c r="G186" s="42">
        <f t="shared" si="14"/>
        <v>0</v>
      </c>
      <c r="H186" s="48"/>
    </row>
    <row r="187" spans="2:9" ht="19.5" thickBot="1">
      <c r="B187" s="23">
        <f t="shared" si="13"/>
        <v>16.060000000000009</v>
      </c>
      <c r="C187" s="44" t="s">
        <v>24</v>
      </c>
      <c r="D187" s="45"/>
      <c r="E187" s="46">
        <v>0.04</v>
      </c>
      <c r="F187" s="47"/>
      <c r="G187" s="42">
        <f t="shared" si="14"/>
        <v>0</v>
      </c>
      <c r="H187" s="48"/>
    </row>
    <row r="188" spans="2:9" ht="38.25" thickBot="1">
      <c r="B188" s="23">
        <f t="shared" si="13"/>
        <v>16.070000000000011</v>
      </c>
      <c r="C188" s="49" t="s">
        <v>25</v>
      </c>
      <c r="D188" s="45"/>
      <c r="E188" s="46">
        <v>0.01</v>
      </c>
      <c r="F188" s="47"/>
      <c r="G188" s="42">
        <f t="shared" si="14"/>
        <v>0</v>
      </c>
      <c r="H188" s="48"/>
    </row>
    <row r="189" spans="2:9" ht="19.5" thickBot="1">
      <c r="B189" s="23">
        <f t="shared" si="13"/>
        <v>16.080000000000013</v>
      </c>
      <c r="C189" s="44" t="s">
        <v>26</v>
      </c>
      <c r="D189" s="45"/>
      <c r="E189" s="46">
        <v>1E-3</v>
      </c>
      <c r="F189" s="47"/>
      <c r="G189" s="42">
        <f t="shared" si="14"/>
        <v>0</v>
      </c>
      <c r="H189" s="48"/>
    </row>
    <row r="190" spans="2:9" ht="19.5" thickBot="1">
      <c r="B190" s="23">
        <f t="shared" si="13"/>
        <v>16.090000000000014</v>
      </c>
      <c r="C190" s="44" t="s">
        <v>27</v>
      </c>
      <c r="D190" s="45"/>
      <c r="E190" s="46">
        <v>0.18</v>
      </c>
      <c r="F190" s="47"/>
      <c r="G190" s="42">
        <f>ROUND($H$179*E190*0.1,2)</f>
        <v>0</v>
      </c>
      <c r="H190" s="48"/>
    </row>
    <row r="191" spans="2:9" ht="19.5" thickBot="1">
      <c r="B191" s="50"/>
      <c r="C191" s="51"/>
      <c r="D191" s="52"/>
      <c r="E191" s="51"/>
      <c r="F191" s="51"/>
      <c r="G191" s="53"/>
      <c r="H191" s="54">
        <f>SUM(G182:G190)</f>
        <v>0</v>
      </c>
      <c r="I191" s="54"/>
    </row>
    <row r="192" spans="2:9" ht="25.5" customHeight="1" thickBot="1">
      <c r="B192" s="55"/>
      <c r="C192" s="56"/>
      <c r="D192" s="56"/>
      <c r="E192" s="56"/>
      <c r="F192" s="56"/>
      <c r="G192" s="56"/>
      <c r="H192" s="57"/>
    </row>
    <row r="193" spans="2:13" ht="18" hidden="1" customHeight="1" thickBot="1">
      <c r="B193" s="98"/>
      <c r="C193" s="30"/>
      <c r="D193" s="30"/>
      <c r="E193" s="30"/>
      <c r="F193" s="30"/>
      <c r="G193" s="30"/>
      <c r="H193" s="99"/>
    </row>
    <row r="194" spans="2:13" ht="27" thickBot="1">
      <c r="B194" s="126" t="s">
        <v>7</v>
      </c>
      <c r="C194" s="127"/>
      <c r="D194" s="127"/>
      <c r="E194" s="127"/>
      <c r="F194" s="127"/>
      <c r="G194" s="127"/>
      <c r="H194" s="58">
        <f>+ROUND(SUM(H191+H179)+0.01,2)</f>
        <v>0.01</v>
      </c>
      <c r="I194" s="58"/>
      <c r="K194" s="106">
        <f>9676226.55+8.7</f>
        <v>9676235.25</v>
      </c>
      <c r="M194" s="107"/>
    </row>
    <row r="195" spans="2:13" ht="33" customHeight="1">
      <c r="B195" s="59"/>
      <c r="C195" s="60"/>
      <c r="D195" s="61"/>
      <c r="E195" s="62"/>
      <c r="F195" s="63"/>
      <c r="G195" s="63"/>
      <c r="H195" s="64" t="s">
        <v>96</v>
      </c>
    </row>
    <row r="196" spans="2:13" ht="47.25" customHeight="1">
      <c r="B196" s="59"/>
      <c r="C196" s="116"/>
      <c r="D196" s="61"/>
      <c r="E196" s="134"/>
      <c r="F196" s="135"/>
      <c r="G196" s="135"/>
      <c r="H196" s="100"/>
    </row>
    <row r="197" spans="2:13" ht="18.75">
      <c r="B197" s="65"/>
      <c r="C197" s="66"/>
      <c r="D197" s="67"/>
      <c r="E197" s="114"/>
      <c r="F197" s="111"/>
      <c r="G197" s="112"/>
      <c r="H197" s="113"/>
    </row>
    <row r="198" spans="2:13" ht="20.25" customHeight="1">
      <c r="B198" s="65"/>
      <c r="C198" s="66"/>
      <c r="D198" s="131"/>
      <c r="E198" s="132"/>
      <c r="F198" s="132"/>
      <c r="G198" s="132"/>
      <c r="H198" s="133"/>
    </row>
    <row r="199" spans="2:13" ht="18.75">
      <c r="B199" s="65"/>
      <c r="C199" s="68"/>
      <c r="D199" s="69"/>
      <c r="E199" s="136"/>
      <c r="F199" s="137"/>
      <c r="G199" s="137"/>
      <c r="H199" s="138"/>
    </row>
    <row r="200" spans="2:13" ht="18.75">
      <c r="B200" s="65"/>
      <c r="C200" s="66"/>
      <c r="D200" s="67"/>
      <c r="E200" s="114"/>
      <c r="F200" s="114"/>
      <c r="G200" s="114"/>
      <c r="H200" s="115"/>
    </row>
    <row r="201" spans="2:13" ht="18.75">
      <c r="B201" s="65"/>
      <c r="C201" s="128"/>
      <c r="D201" s="129"/>
      <c r="E201" s="129"/>
      <c r="F201" s="129"/>
      <c r="G201" s="129"/>
      <c r="H201" s="130"/>
    </row>
    <row r="202" spans="2:13" ht="18.75">
      <c r="B202" s="65"/>
      <c r="C202" s="114"/>
      <c r="D202" s="114"/>
      <c r="E202" s="114"/>
      <c r="F202" s="114"/>
      <c r="G202" s="114"/>
      <c r="H202" s="115"/>
    </row>
    <row r="203" spans="2:13" ht="6" customHeight="1">
      <c r="B203" s="65"/>
      <c r="C203" s="139"/>
      <c r="D203" s="140"/>
      <c r="E203" s="140"/>
      <c r="F203" s="140"/>
      <c r="G203" s="140"/>
      <c r="H203" s="141"/>
    </row>
    <row r="204" spans="2:13" ht="38.25" customHeight="1">
      <c r="B204" s="65"/>
      <c r="C204" s="142"/>
      <c r="D204" s="143"/>
      <c r="E204" s="143"/>
      <c r="F204" s="143"/>
      <c r="G204" s="143"/>
      <c r="H204" s="144"/>
    </row>
    <row r="205" spans="2:13" ht="18.75">
      <c r="B205" s="65"/>
      <c r="C205" s="136"/>
      <c r="D205" s="137"/>
      <c r="E205" s="137"/>
      <c r="F205" s="137"/>
      <c r="G205" s="137"/>
      <c r="H205" s="138"/>
    </row>
    <row r="206" spans="2:13" ht="19.5" thickBot="1">
      <c r="B206" s="70"/>
      <c r="C206" s="117"/>
      <c r="D206" s="117"/>
      <c r="E206" s="117"/>
      <c r="F206" s="117"/>
      <c r="G206" s="117"/>
      <c r="H206" s="118"/>
    </row>
    <row r="207" spans="2:13">
      <c r="B207" s="2"/>
      <c r="C207" s="4"/>
      <c r="D207" s="2"/>
      <c r="E207" s="2"/>
      <c r="F207" s="2"/>
      <c r="G207" s="2"/>
      <c r="H207" s="71"/>
    </row>
  </sheetData>
  <autoFilter ref="B9:H179"/>
  <mergeCells count="20">
    <mergeCell ref="B5:C5"/>
    <mergeCell ref="D5:H5"/>
    <mergeCell ref="B2:H2"/>
    <mergeCell ref="B3:C3"/>
    <mergeCell ref="D3:H3"/>
    <mergeCell ref="B4:C4"/>
    <mergeCell ref="D4:H4"/>
    <mergeCell ref="C206:H206"/>
    <mergeCell ref="B6:C6"/>
    <mergeCell ref="D6:H6"/>
    <mergeCell ref="B7:C7"/>
    <mergeCell ref="D7:F7"/>
    <mergeCell ref="B179:G179"/>
    <mergeCell ref="B194:G194"/>
    <mergeCell ref="C201:H201"/>
    <mergeCell ref="D198:H198"/>
    <mergeCell ref="E196:G196"/>
    <mergeCell ref="E199:H199"/>
    <mergeCell ref="C203:H204"/>
    <mergeCell ref="C205:H205"/>
  </mergeCells>
  <printOptions horizontalCentered="1"/>
  <pageMargins left="0.25" right="0.25" top="0.46" bottom="0.38" header="0.31496062992125984" footer="0.15"/>
  <pageSetup scale="68" fitToHeight="0" orientation="portrait" horizontalDpi="300" verticalDpi="300" r:id="rId1"/>
  <headerFooter>
    <oddFooter>&amp;R&amp;9&amp;P/&amp;N</oddFooter>
  </headerFooter>
  <rowBreaks count="4" manualBreakCount="4">
    <brk id="38" min="1" max="7" man="1"/>
    <brk id="79" min="1" max="7" man="1"/>
    <brk id="119" min="1" max="7" man="1"/>
    <brk id="157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LM EL SUMITO</vt:lpstr>
      <vt:lpstr>Hoja1</vt:lpstr>
      <vt:lpstr>'LM EL SUMITO'!Área_de_impresión</vt:lpstr>
      <vt:lpstr>'LM EL SUMITO'!Títulos_a_imprimir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obraspublicas</cp:lastModifiedBy>
  <cp:lastPrinted>2022-03-24T16:35:53Z</cp:lastPrinted>
  <dcterms:created xsi:type="dcterms:W3CDTF">2017-12-28T17:07:55Z</dcterms:created>
  <dcterms:modified xsi:type="dcterms:W3CDTF">2022-05-24T18:10:18Z</dcterms:modified>
</cp:coreProperties>
</file>