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20730" windowHeight="11760"/>
  </bookViews>
  <sheets>
    <sheet name="LM LA JAVILLA " sheetId="9" r:id="rId1"/>
    <sheet name="Hoja1" sheetId="7" r:id="rId2"/>
  </sheets>
  <definedNames>
    <definedName name="_xlnm._FilterDatabase" localSheetId="0" hidden="1">'LM LA JAVILLA '!$B$9:$H$101</definedName>
    <definedName name="_xlnm.Print_Area" localSheetId="0">'LM LA JAVILLA '!$B$1:$H$127</definedName>
    <definedName name="_xlnm.Print_Titles" localSheetId="0">'LM LA JAVILLA '!$9:$9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4" i="9"/>
  <c r="B105" s="1"/>
  <c r="B106" s="1"/>
  <c r="B107" s="1"/>
  <c r="B108" s="1"/>
  <c r="B109" s="1"/>
  <c r="B110" s="1"/>
  <c r="B111" s="1"/>
  <c r="B112" s="1"/>
  <c r="B99"/>
  <c r="D96"/>
  <c r="D95"/>
  <c r="D94"/>
  <c r="D93"/>
  <c r="D90"/>
  <c r="D89"/>
  <c r="B89"/>
  <c r="B90" s="1"/>
  <c r="B93" s="1"/>
  <c r="B94" s="1"/>
  <c r="B95" s="1"/>
  <c r="B96" s="1"/>
  <c r="D88"/>
  <c r="B88"/>
  <c r="D87"/>
  <c r="B86"/>
  <c r="B87" s="1"/>
  <c r="D82"/>
  <c r="D80"/>
  <c r="D79"/>
  <c r="D81" s="1"/>
  <c r="D76"/>
  <c r="D75"/>
  <c r="D74"/>
  <c r="D73"/>
  <c r="B72"/>
  <c r="B74" s="1"/>
  <c r="B75" s="1"/>
  <c r="B76" s="1"/>
  <c r="B79" s="1"/>
  <c r="B80" s="1"/>
  <c r="B81" s="1"/>
  <c r="B82" s="1"/>
  <c r="D68"/>
  <c r="D66"/>
  <c r="D65"/>
  <c r="D62"/>
  <c r="D61"/>
  <c r="D60"/>
  <c r="D59"/>
  <c r="B58"/>
  <c r="B60" s="1"/>
  <c r="B61" s="1"/>
  <c r="B62" s="1"/>
  <c r="B65" s="1"/>
  <c r="B66" s="1"/>
  <c r="B67" s="1"/>
  <c r="B68" s="1"/>
  <c r="D54"/>
  <c r="D53"/>
  <c r="D52"/>
  <c r="D51"/>
  <c r="D48"/>
  <c r="D47"/>
  <c r="B46"/>
  <c r="B47" s="1"/>
  <c r="B48" s="1"/>
  <c r="B51" s="1"/>
  <c r="B52" s="1"/>
  <c r="B53" s="1"/>
  <c r="B54" s="1"/>
  <c r="D45"/>
  <c r="B44"/>
  <c r="B45" s="1"/>
  <c r="D40"/>
  <c r="D39"/>
  <c r="D38"/>
  <c r="D37"/>
  <c r="D34"/>
  <c r="D33"/>
  <c r="B33"/>
  <c r="B34" s="1"/>
  <c r="B37" s="1"/>
  <c r="B38" s="1"/>
  <c r="B39" s="1"/>
  <c r="B40" s="1"/>
  <c r="D32"/>
  <c r="B32"/>
  <c r="D31"/>
  <c r="B30"/>
  <c r="B31" s="1"/>
  <c r="D26"/>
  <c r="D25"/>
  <c r="D24"/>
  <c r="D23"/>
  <c r="D20"/>
  <c r="D19"/>
  <c r="D18"/>
  <c r="D17"/>
  <c r="B16"/>
  <c r="B18" s="1"/>
  <c r="B19" s="1"/>
  <c r="B20" s="1"/>
  <c r="B23" s="1"/>
  <c r="B24" s="1"/>
  <c r="B25" s="1"/>
  <c r="B26" s="1"/>
  <c r="B12"/>
  <c r="B59" l="1"/>
  <c r="D46"/>
  <c r="D67"/>
  <c r="B73"/>
  <c r="B17"/>
  <c r="G111" l="1"/>
  <c r="I101"/>
  <c r="G106" l="1"/>
  <c r="G105"/>
  <c r="G108"/>
  <c r="G107"/>
  <c r="G110"/>
  <c r="G109"/>
  <c r="G104"/>
  <c r="G112"/>
</calcChain>
</file>

<file path=xl/sharedStrings.xml><?xml version="1.0" encoding="utf-8"?>
<sst xmlns="http://schemas.openxmlformats.org/spreadsheetml/2006/main" count="199" uniqueCount="72">
  <si>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</si>
  <si>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</si>
  <si>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</si>
  <si>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</si>
  <si>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</si>
  <si>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</si>
  <si>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</si>
  <si>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</si>
  <si>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 xml:space="preserve">LIMPIEZA FINAL </t>
  </si>
  <si>
    <t xml:space="preserve">Limpieza Continua y Final </t>
  </si>
  <si>
    <t>GASTOS INDIRECTOS</t>
  </si>
  <si>
    <t>ML</t>
  </si>
  <si>
    <t>DESCRIPCION DE LOS TRABAJOS:</t>
  </si>
  <si>
    <t>DIRECCIÓN:</t>
  </si>
  <si>
    <t>CIRCUNSCRIPCIÓN</t>
  </si>
  <si>
    <t>MUNICIPIO:</t>
  </si>
  <si>
    <t>SANTO DOMINGO NORTE</t>
  </si>
  <si>
    <t>FECHA DE ELABORACIÓN:</t>
  </si>
  <si>
    <t xml:space="preserve">SUB-TOTAL GENERAL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</si>
  <si>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</si>
  <si>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</si>
  <si>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</si>
  <si>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</si>
  <si>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</si>
  <si>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</si>
  <si>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</si>
  <si>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</si>
  <si>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</si>
  <si>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 xml:space="preserve">CONSTRUCCIÓN DE CONTENES </t>
  </si>
  <si>
    <t>Bote de Material Inservible producto de la Excavación e=20%</t>
  </si>
  <si>
    <t>M3</t>
  </si>
  <si>
    <t xml:space="preserve">Replanteo de Conténes </t>
  </si>
  <si>
    <t>P.A.</t>
  </si>
  <si>
    <t>A</t>
  </si>
  <si>
    <t>PRELIMINARES</t>
  </si>
  <si>
    <t>UND</t>
  </si>
  <si>
    <t xml:space="preserve">CONSTRUCCIÓN DE ACERAS Y CONTENES </t>
  </si>
  <si>
    <t>B</t>
  </si>
  <si>
    <t xml:space="preserve">CONSTRUCCIÓN DE ACERAS </t>
  </si>
  <si>
    <t>M2</t>
  </si>
  <si>
    <t>Relleno de Material Clasificado (Caliche) debajo de Acera, Regado, Nivelado y Compactado e=0.10mts</t>
  </si>
  <si>
    <t>long</t>
  </si>
  <si>
    <t>ancho</t>
  </si>
  <si>
    <t>Eexc</t>
  </si>
  <si>
    <t>Erell</t>
  </si>
  <si>
    <t>Letrero de obra</t>
  </si>
  <si>
    <t>Contén Pulido h=0.30m - Hormigón 210kg/cm2 (ligadora) b=0.50 h=0.30m - sección 0.105M2</t>
  </si>
  <si>
    <t>Acera en Hormigón Violinada e=0.10m ; Hormigón 210kg/cm2 (ligadora)</t>
  </si>
  <si>
    <t xml:space="preserve">SABANA PERDIDA </t>
  </si>
  <si>
    <t>Brigada Topogràfica</t>
  </si>
  <si>
    <t>Telford para Conténes (631.60x0.50x0.20)mts</t>
  </si>
  <si>
    <t xml:space="preserve">Excavación a mano </t>
  </si>
  <si>
    <t>CALLE PROX. AL CENTRO COMUNAL DETERIORADO.</t>
  </si>
  <si>
    <t>CALLES PROX. AL CENTRO COMUNAL DETERIORADO CONT.</t>
  </si>
  <si>
    <t>Telford para Conténes (493.60x0.50x0.20)mts</t>
  </si>
  <si>
    <t>CALLE NAZARENO</t>
  </si>
  <si>
    <t xml:space="preserve">CALLE RESPALDO ANDRES LLUVERES </t>
  </si>
  <si>
    <t>CALLE ANDRES LLUVERES</t>
  </si>
  <si>
    <t>Excavación de Conténes a mano (746.00x0.50x0.20)mts</t>
  </si>
  <si>
    <t>Telford para Conténes (746.00x0.50x0.20)mts</t>
  </si>
  <si>
    <t>Telford para Conténes (742.60x0.50x0.20)mts</t>
  </si>
  <si>
    <t>Excavación de Conténes a mano (75.56x0.50x0.20)mts</t>
  </si>
  <si>
    <t>Telford para Conténes (75.56x0.50x0.20)mts</t>
  </si>
  <si>
    <t>CALLE SIN NOMBRE</t>
  </si>
  <si>
    <t>Excavación de Conténes a mano (631.60x0.50x0.20)mts</t>
  </si>
  <si>
    <t>Excavación de Conténes a mano (493.60x0.50x0.20)mts</t>
  </si>
  <si>
    <t>Excavación de Conténes a mano (742.60x0.50x0.20)mts</t>
  </si>
  <si>
    <t>Excavación de Conténes a mano (498.60x0.50x0.20)mts</t>
  </si>
  <si>
    <t>Telford para Conténes (498.60x0.50x0.20)mts</t>
  </si>
  <si>
    <t>DÍA</t>
  </si>
  <si>
    <t>(NUEVA BARQUITA)</t>
  </si>
  <si>
    <t>PRESUPUESTO No. 41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</si>
</sst>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\$#,##0.00_);[Red]&quot;($&quot;#,##0.00\)"/>
    <numFmt numFmtId="169" formatCode="&quot;$&quot;#,##0.00"/>
  </numFmts>
  <fonts count="14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MS Sans Serif"/>
      <family val="2"/>
    </font>
    <font>
      <b/>
      <sz val="18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7" fillId="0" borderId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" fontId="8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9" fillId="0" borderId="13" xfId="0" applyFont="1" applyBorder="1"/>
    <xf numFmtId="0" fontId="6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right" vertical="center" wrapText="1"/>
    </xf>
    <xf numFmtId="0" fontId="12" fillId="0" borderId="0" xfId="0" applyFont="1"/>
    <xf numFmtId="16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right" vertical="center"/>
    </xf>
    <xf numFmtId="4" fontId="6" fillId="0" borderId="16" xfId="0" applyNumberFormat="1" applyFont="1" applyFill="1" applyBorder="1" applyAlignment="1">
      <alignment horizontal="right" vertical="center"/>
    </xf>
    <xf numFmtId="0" fontId="12" fillId="0" borderId="6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/>
    <xf numFmtId="4" fontId="6" fillId="0" borderId="14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2" fontId="8" fillId="0" borderId="6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2" fontId="5" fillId="0" borderId="17" xfId="0" applyNumberFormat="1" applyFont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0" fontId="2" fillId="0" borderId="19" xfId="0" applyFont="1" applyBorder="1"/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0" xfId="0" applyNumberFormat="1" applyFont="1" applyBorder="1"/>
    <xf numFmtId="0" fontId="5" fillId="0" borderId="5" xfId="0" applyFont="1" applyBorder="1" applyAlignment="1">
      <alignment vertical="center" wrapText="1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4" fontId="6" fillId="0" borderId="24" xfId="0" applyNumberFormat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4" fontId="6" fillId="0" borderId="27" xfId="0" applyNumberFormat="1" applyFont="1" applyBorder="1" applyAlignment="1">
      <alignment horizontal="right" vertical="center"/>
    </xf>
    <xf numFmtId="169" fontId="11" fillId="3" borderId="3" xfId="0" applyNumberFormat="1" applyFont="1" applyFill="1" applyBorder="1" applyAlignment="1">
      <alignment horizontal="right" vertical="center"/>
    </xf>
    <xf numFmtId="167" fontId="5" fillId="0" borderId="2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vertical="center" wrapText="1"/>
    </xf>
    <xf numFmtId="165" fontId="6" fillId="0" borderId="29" xfId="5" applyFont="1" applyFill="1" applyBorder="1" applyAlignment="1">
      <alignment horizontal="right" vertical="center"/>
    </xf>
    <xf numFmtId="4" fontId="6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right" vertical="center"/>
    </xf>
    <xf numFmtId="4" fontId="12" fillId="0" borderId="30" xfId="0" applyNumberFormat="1" applyFont="1" applyBorder="1" applyAlignment="1">
      <alignment horizontal="right" vertical="center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3" fillId="0" borderId="29" xfId="0" applyFont="1" applyBorder="1" applyAlignment="1">
      <alignment horizontal="center" vertical="center" wrapText="1"/>
    </xf>
    <xf numFmtId="0" fontId="12" fillId="0" borderId="34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2" fontId="12" fillId="0" borderId="0" xfId="0" applyNumberFormat="1" applyFont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3" fontId="6" fillId="4" borderId="11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/>
    </xf>
    <xf numFmtId="166" fontId="6" fillId="0" borderId="35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4" fontId="12" fillId="0" borderId="0" xfId="0" applyNumberFormat="1" applyFont="1"/>
    <xf numFmtId="0" fontId="13" fillId="0" borderId="0" xfId="0" applyFont="1" applyBorder="1"/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left"/>
    </xf>
    <xf numFmtId="0" fontId="5" fillId="2" borderId="3" xfId="1" applyFont="1" applyFill="1" applyBorder="1" applyAlignment="1">
      <alignment horizontal="left"/>
    </xf>
    <xf numFmtId="14" fontId="5" fillId="2" borderId="8" xfId="1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5" fillId="2" borderId="12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10" fillId="2" borderId="6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wrapText="1"/>
    </xf>
    <xf numFmtId="0" fontId="5" fillId="2" borderId="9" xfId="1" applyFont="1" applyFill="1" applyBorder="1" applyAlignment="1">
      <alignment horizontal="left" wrapText="1"/>
    </xf>
    <xf numFmtId="0" fontId="6" fillId="2" borderId="6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right"/>
    </xf>
    <xf numFmtId="0" fontId="5" fillId="2" borderId="12" xfId="1" applyFont="1" applyFill="1" applyBorder="1" applyAlignment="1">
      <alignment horizontal="left" wrapText="1"/>
    </xf>
    <xf numFmtId="0" fontId="5" fillId="2" borderId="13" xfId="1" applyFont="1" applyFill="1" applyBorder="1" applyAlignment="1">
      <alignment horizontal="left" wrapText="1"/>
    </xf>
  </cellXfs>
  <cellStyles count="9">
    <cellStyle name="Currency_Construccion Edificio Aulas No.1 Centroa Regional UASD, Mao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1053353</xdr:colOff>
      <xdr:row>0</xdr:row>
      <xdr:rowOff>44823</xdr:rowOff>
    </xdr:from>
    <xdr:to>
      <xdr:col>5</xdr:col>
      <xdr:colOff>1220743</xdr:colOff>
      <xdr:row>0</xdr:row>
      <xdr:rowOff>951403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53" y="44823"/>
          <a:ext cx="5777615" cy="906580"/>
        </a:xfrm>
        <a:prstGeom prst="rect">
          <a:avLst/>
        </a:prstGeom>
      </xdr:spPr>
    </xdr:pic>
    <xdr:clientData/>
  </xdr:twoCellAnchor>
  <xdr:twoCellAnchor>
    <xdr:from>
      <xdr:col>6</xdr:col>
      <xdr:colOff>692727</xdr:colOff>
      <xdr:row>0</xdr:row>
      <xdr:rowOff>333993</xdr:rowOff>
    </xdr:from>
    <xdr:to>
      <xdr:col>7</xdr:col>
      <xdr:colOff>1410195</xdr:colOff>
      <xdr:row>1</xdr:row>
      <xdr:rowOff>259773</xdr:rowOff>
    </xdr:to>
    <xdr:sp macro="" textlink="">
      <xdr:nvSpPr>
        <xdr:cNvPr id="4" name="Rectángulo redondeado 3"/>
        <xdr:cNvSpPr/>
      </xdr:nvSpPr>
      <xdr:spPr>
        <a:xfrm>
          <a:off x="9141526" y="333993"/>
          <a:ext cx="1867890" cy="91539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>
              <a:latin typeface="Times New Roman" panose="02020603050405020304" pitchFamily="18" charset="0"/>
              <a:cs typeface="Times New Roman" panose="02020603050405020304" pitchFamily="18" charset="0"/>
            </a:rPr>
            <a:t>LOTE</a:t>
          </a:r>
          <a:r>
            <a:rPr lang="es-DO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1</a:t>
          </a:r>
          <a:endParaRPr lang="es-DO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8"/>
  <sheetViews>
    <sheetView tabSelected="1" view="pageBreakPreview" topLeftCell="A67" zoomScale="77" zoomScaleSheetLayoutView="77" workbookViewId="0">
      <selection activeCell="C116" sqref="C116:H127"/>
    </sheetView>
  </sheetViews>
  <sheetFormatPr baseColWidth="10" defaultColWidth="11.42578125" defaultRowHeight="20.25"/>
  <cols>
    <col min="1" max="1" width="11.42578125" style="1"/>
    <col min="2" max="2" width="11.42578125" style="1" customWidth="1"/>
    <col min="3" max="3" width="58.7109375" style="3" customWidth="1"/>
    <col min="4" max="4" width="13.42578125" style="1" customWidth="1"/>
    <col min="5" max="5" width="12" style="1" customWidth="1"/>
    <col min="6" max="6" width="19.7109375" style="1" customWidth="1"/>
    <col min="7" max="7" width="17.28515625" style="1" customWidth="1"/>
    <col min="8" max="8" width="24.7109375" style="74" customWidth="1"/>
    <col min="9" max="9" width="15.140625" style="1" hidden="1" customWidth="1"/>
    <col min="10" max="11" width="11.42578125" style="1" hidden="1" customWidth="1"/>
    <col min="12" max="12" width="6" style="1" hidden="1" customWidth="1"/>
    <col min="13" max="16384" width="11.42578125" style="1"/>
  </cols>
  <sheetData>
    <row r="1" spans="1:13" ht="78" customHeight="1">
      <c r="B1" s="6"/>
      <c r="C1" s="7"/>
      <c r="D1" s="8"/>
      <c r="E1" s="8"/>
      <c r="F1" s="8"/>
      <c r="G1" s="8"/>
      <c r="H1" s="9"/>
    </row>
    <row r="2" spans="1:13" ht="23.25" customHeight="1">
      <c r="B2" s="119" t="s">
        <v>71</v>
      </c>
      <c r="C2" s="120"/>
      <c r="D2" s="120"/>
      <c r="E2" s="120"/>
      <c r="F2" s="120"/>
      <c r="G2" s="120"/>
      <c r="H2" s="121"/>
    </row>
    <row r="3" spans="1:13" ht="27.75" customHeight="1" thickBot="1">
      <c r="B3" s="99" t="s">
        <v>12</v>
      </c>
      <c r="C3" s="100"/>
      <c r="D3" s="122" t="s">
        <v>36</v>
      </c>
      <c r="E3" s="122"/>
      <c r="F3" s="122"/>
      <c r="G3" s="122"/>
      <c r="H3" s="123"/>
    </row>
    <row r="4" spans="1:13" s="81" customFormat="1" ht="18.75" customHeight="1" thickBot="1">
      <c r="B4" s="124" t="s">
        <v>13</v>
      </c>
      <c r="C4" s="125"/>
      <c r="D4" s="126" t="s">
        <v>70</v>
      </c>
      <c r="E4" s="126"/>
      <c r="F4" s="126"/>
      <c r="G4" s="126"/>
      <c r="H4" s="127"/>
    </row>
    <row r="5" spans="1:13" ht="22.5" customHeight="1" thickBot="1">
      <c r="B5" s="99" t="s">
        <v>14</v>
      </c>
      <c r="C5" s="100"/>
      <c r="D5" s="117" t="s">
        <v>48</v>
      </c>
      <c r="E5" s="117"/>
      <c r="F5" s="117"/>
      <c r="G5" s="117"/>
      <c r="H5" s="118"/>
    </row>
    <row r="6" spans="1:13" ht="23.25" customHeight="1" thickBot="1">
      <c r="B6" s="99" t="s">
        <v>15</v>
      </c>
      <c r="C6" s="100"/>
      <c r="D6" s="101" t="s">
        <v>16</v>
      </c>
      <c r="E6" s="101"/>
      <c r="F6" s="101"/>
      <c r="G6" s="101"/>
      <c r="H6" s="102"/>
    </row>
    <row r="7" spans="1:13" ht="23.25" customHeight="1" thickBot="1">
      <c r="B7" s="99" t="s">
        <v>17</v>
      </c>
      <c r="C7" s="100"/>
      <c r="D7" s="103">
        <v>44603</v>
      </c>
      <c r="E7" s="103"/>
      <c r="F7" s="103"/>
      <c r="G7" s="10"/>
      <c r="H7" s="11"/>
    </row>
    <row r="8" spans="1:13" ht="10.5" customHeight="1" thickBot="1">
      <c r="B8" s="12"/>
      <c r="C8" s="13"/>
      <c r="D8" s="14"/>
      <c r="E8" s="13"/>
      <c r="F8" s="13"/>
      <c r="G8" s="13"/>
      <c r="H8" s="15"/>
    </row>
    <row r="9" spans="1:13" s="16" customFormat="1" ht="19.5" thickBot="1">
      <c r="B9" s="17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</row>
    <row r="10" spans="1:13" s="16" customFormat="1" ht="19.5" thickBot="1">
      <c r="B10" s="82">
        <v>1</v>
      </c>
      <c r="C10" s="83" t="s">
        <v>34</v>
      </c>
      <c r="D10" s="84"/>
      <c r="E10" s="84"/>
      <c r="F10" s="84"/>
      <c r="G10" s="84"/>
      <c r="H10" s="89"/>
    </row>
    <row r="11" spans="1:13" s="16" customFormat="1" ht="18.75">
      <c r="B11" s="87">
        <v>1.01</v>
      </c>
      <c r="C11" s="24" t="s">
        <v>45</v>
      </c>
      <c r="D11" s="79">
        <v>1</v>
      </c>
      <c r="E11" s="79" t="s">
        <v>35</v>
      </c>
      <c r="F11" s="80"/>
      <c r="G11" s="88"/>
      <c r="H11" s="91"/>
      <c r="J11" s="94"/>
      <c r="K11" s="31"/>
      <c r="L11" s="31"/>
      <c r="M11" s="31"/>
    </row>
    <row r="12" spans="1:13" s="16" customFormat="1" ht="18.75">
      <c r="B12" s="87">
        <f>+B11+0.01</f>
        <v>1.02</v>
      </c>
      <c r="C12" s="24" t="s">
        <v>49</v>
      </c>
      <c r="D12" s="79">
        <v>2.5</v>
      </c>
      <c r="E12" s="79" t="s">
        <v>69</v>
      </c>
      <c r="F12" s="80"/>
      <c r="G12" s="88"/>
      <c r="H12" s="92"/>
      <c r="J12" s="94"/>
      <c r="K12" s="31"/>
      <c r="L12" s="31"/>
      <c r="M12" s="31"/>
    </row>
    <row r="13" spans="1:13" s="16" customFormat="1" ht="19.5" thickBot="1">
      <c r="B13" s="85"/>
      <c r="C13" s="86"/>
      <c r="D13" s="86"/>
      <c r="E13" s="86"/>
      <c r="F13" s="86"/>
      <c r="G13" s="86"/>
      <c r="H13" s="32"/>
      <c r="J13" s="31"/>
      <c r="K13" s="31"/>
      <c r="L13" s="31"/>
      <c r="M13" s="31"/>
    </row>
    <row r="14" spans="1:13" s="16" customFormat="1" ht="19.5" thickBot="1">
      <c r="B14" s="78">
        <v>2</v>
      </c>
      <c r="C14" s="36" t="s">
        <v>52</v>
      </c>
      <c r="D14" s="76"/>
      <c r="E14" s="76"/>
      <c r="F14" s="76"/>
      <c r="G14" s="76"/>
      <c r="H14" s="90"/>
      <c r="J14" s="31"/>
      <c r="K14" s="31"/>
      <c r="L14" s="31"/>
      <c r="M14" s="31"/>
    </row>
    <row r="15" spans="1:13" s="16" customFormat="1" ht="19.5" thickBot="1">
      <c r="B15" s="19" t="s">
        <v>33</v>
      </c>
      <c r="C15" s="20" t="s">
        <v>28</v>
      </c>
      <c r="D15" s="21"/>
      <c r="E15" s="21"/>
      <c r="F15" s="21"/>
      <c r="G15" s="21"/>
      <c r="H15" s="22"/>
      <c r="J15" s="31"/>
      <c r="K15" s="31"/>
      <c r="L15" s="31"/>
      <c r="M15" s="31"/>
    </row>
    <row r="16" spans="1:13" s="16" customFormat="1" ht="18.75">
      <c r="A16" s="75"/>
      <c r="B16" s="23">
        <f>B14+0.01</f>
        <v>2.0099999999999998</v>
      </c>
      <c r="C16" s="24" t="s">
        <v>31</v>
      </c>
      <c r="D16" s="25">
        <v>631.6</v>
      </c>
      <c r="E16" s="25" t="s">
        <v>11</v>
      </c>
      <c r="F16" s="26"/>
      <c r="G16" s="27"/>
      <c r="H16" s="28"/>
    </row>
    <row r="17" spans="1:13" s="16" customFormat="1" ht="37.5">
      <c r="A17" s="75"/>
      <c r="B17" s="23">
        <f>+B16+0.01</f>
        <v>2.0199999999999996</v>
      </c>
      <c r="C17" s="24" t="s">
        <v>64</v>
      </c>
      <c r="D17" s="25">
        <f>+ROUND(D16*0.5*0.2,2)</f>
        <v>63.16</v>
      </c>
      <c r="E17" s="25" t="s">
        <v>30</v>
      </c>
      <c r="F17" s="26"/>
      <c r="G17" s="27"/>
      <c r="H17" s="28"/>
    </row>
    <row r="18" spans="1:13" s="16" customFormat="1" ht="37.5">
      <c r="A18" s="75"/>
      <c r="B18" s="23">
        <f>+B16+0.01</f>
        <v>2.0199999999999996</v>
      </c>
      <c r="C18" s="24" t="s">
        <v>29</v>
      </c>
      <c r="D18" s="25">
        <f>+ROUND(D17*1.2,2)</f>
        <v>75.790000000000006</v>
      </c>
      <c r="E18" s="25" t="s">
        <v>30</v>
      </c>
      <c r="F18" s="26"/>
      <c r="G18" s="27"/>
      <c r="H18" s="28"/>
    </row>
    <row r="19" spans="1:13" s="16" customFormat="1" ht="18.75">
      <c r="A19" s="75"/>
      <c r="B19" s="23">
        <f>+B18+0.01</f>
        <v>2.0299999999999994</v>
      </c>
      <c r="C19" s="24" t="s">
        <v>50</v>
      </c>
      <c r="D19" s="25">
        <f>+ROUND(D16*0.5*0.2,2)</f>
        <v>63.16</v>
      </c>
      <c r="E19" s="25" t="s">
        <v>30</v>
      </c>
      <c r="F19" s="26"/>
      <c r="G19" s="27"/>
      <c r="H19" s="28"/>
    </row>
    <row r="20" spans="1:13" s="16" customFormat="1" ht="37.5">
      <c r="A20" s="75"/>
      <c r="B20" s="23">
        <f>+B19+0.01</f>
        <v>2.0399999999999991</v>
      </c>
      <c r="C20" s="24" t="s">
        <v>46</v>
      </c>
      <c r="D20" s="25">
        <f>+ROUND(D16,2)</f>
        <v>631.6</v>
      </c>
      <c r="E20" s="25" t="s">
        <v>11</v>
      </c>
      <c r="F20" s="26"/>
      <c r="G20" s="27"/>
      <c r="H20" s="28"/>
    </row>
    <row r="21" spans="1:13" s="16" customFormat="1" ht="19.5" thickBot="1">
      <c r="B21" s="29"/>
      <c r="C21" s="30"/>
      <c r="D21" s="31"/>
      <c r="E21" s="31"/>
      <c r="F21" s="31"/>
      <c r="G21" s="31"/>
      <c r="H21" s="32"/>
    </row>
    <row r="22" spans="1:13" s="16" customFormat="1" ht="19.5" thickBot="1">
      <c r="B22" s="19" t="s">
        <v>37</v>
      </c>
      <c r="C22" s="20" t="s">
        <v>38</v>
      </c>
      <c r="D22" s="21"/>
      <c r="E22" s="21"/>
      <c r="F22" s="21"/>
      <c r="G22" s="21"/>
      <c r="H22" s="22"/>
      <c r="I22" s="16" t="s">
        <v>41</v>
      </c>
      <c r="J22" s="16" t="s">
        <v>42</v>
      </c>
      <c r="K22" s="16" t="s">
        <v>43</v>
      </c>
      <c r="L22" s="16" t="s">
        <v>44</v>
      </c>
    </row>
    <row r="23" spans="1:13" s="16" customFormat="1" ht="18.75">
      <c r="B23" s="23">
        <f>+B20+0.01</f>
        <v>2.0499999999999989</v>
      </c>
      <c r="C23" s="24" t="s">
        <v>51</v>
      </c>
      <c r="D23" s="25">
        <f>+ROUND(I23*J23*K23,2)</f>
        <v>63.16</v>
      </c>
      <c r="E23" s="25" t="s">
        <v>30</v>
      </c>
      <c r="F23" s="26"/>
      <c r="G23" s="27"/>
      <c r="H23" s="28"/>
      <c r="I23" s="16">
        <v>631.6</v>
      </c>
      <c r="J23" s="16">
        <v>0.5</v>
      </c>
      <c r="K23" s="16">
        <v>0.2</v>
      </c>
      <c r="L23" s="16">
        <v>0.1</v>
      </c>
    </row>
    <row r="24" spans="1:13" s="16" customFormat="1" ht="37.5">
      <c r="A24" s="75"/>
      <c r="B24" s="23">
        <f t="shared" ref="B24:B26" si="0">+B23+0.01</f>
        <v>2.0599999999999987</v>
      </c>
      <c r="C24" s="24" t="s">
        <v>40</v>
      </c>
      <c r="D24" s="25">
        <f>+ROUND(I23*J23*L23,2)</f>
        <v>31.58</v>
      </c>
      <c r="E24" s="25" t="s">
        <v>30</v>
      </c>
      <c r="F24" s="26"/>
      <c r="G24" s="27"/>
      <c r="H24" s="28"/>
    </row>
    <row r="25" spans="1:13" s="16" customFormat="1" ht="37.5">
      <c r="B25" s="23">
        <f t="shared" si="0"/>
        <v>2.0699999999999985</v>
      </c>
      <c r="C25" s="24" t="s">
        <v>29</v>
      </c>
      <c r="D25" s="25">
        <f>+ROUND(D23*1.2,2)</f>
        <v>75.790000000000006</v>
      </c>
      <c r="E25" s="25" t="s">
        <v>30</v>
      </c>
      <c r="F25" s="26"/>
      <c r="G25" s="27"/>
      <c r="H25" s="28"/>
    </row>
    <row r="26" spans="1:13" s="16" customFormat="1" ht="37.5">
      <c r="A26" s="75"/>
      <c r="B26" s="23">
        <f t="shared" si="0"/>
        <v>2.0799999999999983</v>
      </c>
      <c r="C26" s="24" t="s">
        <v>47</v>
      </c>
      <c r="D26" s="25">
        <f>+ROUND(I23*J23,2)</f>
        <v>315.8</v>
      </c>
      <c r="E26" s="25" t="s">
        <v>39</v>
      </c>
      <c r="F26" s="26"/>
      <c r="G26" s="27"/>
      <c r="H26" s="28"/>
    </row>
    <row r="27" spans="1:13" s="16" customFormat="1" ht="19.5" thickBot="1">
      <c r="B27" s="29"/>
      <c r="C27" s="30"/>
      <c r="D27" s="31"/>
      <c r="E27" s="31"/>
      <c r="F27" s="31"/>
      <c r="G27" s="31"/>
      <c r="H27" s="32"/>
    </row>
    <row r="28" spans="1:13" s="16" customFormat="1" ht="19.5" thickBot="1">
      <c r="B28" s="78">
        <v>3</v>
      </c>
      <c r="C28" s="36" t="s">
        <v>53</v>
      </c>
      <c r="D28" s="76"/>
      <c r="E28" s="76"/>
      <c r="F28" s="76"/>
      <c r="G28" s="76"/>
      <c r="H28" s="77"/>
      <c r="J28" s="31"/>
      <c r="K28" s="31"/>
      <c r="L28" s="31"/>
      <c r="M28" s="31"/>
    </row>
    <row r="29" spans="1:13" s="16" customFormat="1" ht="19.5" thickBot="1">
      <c r="B29" s="19" t="s">
        <v>33</v>
      </c>
      <c r="C29" s="20" t="s">
        <v>28</v>
      </c>
      <c r="D29" s="21"/>
      <c r="E29" s="21"/>
      <c r="F29" s="21"/>
      <c r="G29" s="21"/>
      <c r="H29" s="22"/>
      <c r="J29" s="31"/>
      <c r="K29" s="31"/>
      <c r="L29" s="31"/>
      <c r="M29" s="31"/>
    </row>
    <row r="30" spans="1:13" s="16" customFormat="1" ht="18.75">
      <c r="A30" s="75"/>
      <c r="B30" s="23">
        <f>B28+0.01</f>
        <v>3.01</v>
      </c>
      <c r="C30" s="24" t="s">
        <v>31</v>
      </c>
      <c r="D30" s="25">
        <v>493.6</v>
      </c>
      <c r="E30" s="25" t="s">
        <v>11</v>
      </c>
      <c r="F30" s="26"/>
      <c r="G30" s="27"/>
      <c r="H30" s="28"/>
      <c r="J30" s="31"/>
      <c r="K30" s="31"/>
      <c r="L30" s="31"/>
      <c r="M30" s="31"/>
    </row>
    <row r="31" spans="1:13" s="16" customFormat="1" ht="37.5">
      <c r="A31" s="75"/>
      <c r="B31" s="23">
        <f>+B30+0.01</f>
        <v>3.0199999999999996</v>
      </c>
      <c r="C31" s="24" t="s">
        <v>65</v>
      </c>
      <c r="D31" s="25">
        <f>+ROUND(D30*0.5*0.2,2)</f>
        <v>49.36</v>
      </c>
      <c r="E31" s="25" t="s">
        <v>30</v>
      </c>
      <c r="F31" s="26"/>
      <c r="G31" s="27"/>
      <c r="H31" s="28"/>
    </row>
    <row r="32" spans="1:13" s="16" customFormat="1" ht="37.5">
      <c r="A32" s="75"/>
      <c r="B32" s="23">
        <f>+B30+0.01</f>
        <v>3.0199999999999996</v>
      </c>
      <c r="C32" s="24" t="s">
        <v>29</v>
      </c>
      <c r="D32" s="25">
        <f>+ROUND(D31*1.2,2)</f>
        <v>59.23</v>
      </c>
      <c r="E32" s="25" t="s">
        <v>30</v>
      </c>
      <c r="F32" s="26"/>
      <c r="G32" s="27"/>
      <c r="H32" s="28"/>
    </row>
    <row r="33" spans="1:12" s="16" customFormat="1" ht="18.75">
      <c r="A33" s="75"/>
      <c r="B33" s="23">
        <f>+B32+0.01</f>
        <v>3.0299999999999994</v>
      </c>
      <c r="C33" s="24" t="s">
        <v>54</v>
      </c>
      <c r="D33" s="25">
        <f>+ROUND(D30*0.5*0.2,2)</f>
        <v>49.36</v>
      </c>
      <c r="E33" s="25" t="s">
        <v>30</v>
      </c>
      <c r="F33" s="26"/>
      <c r="G33" s="27"/>
      <c r="H33" s="28"/>
    </row>
    <row r="34" spans="1:12" s="16" customFormat="1" ht="37.5">
      <c r="A34" s="75"/>
      <c r="B34" s="23">
        <f>+B33+0.01</f>
        <v>3.0399999999999991</v>
      </c>
      <c r="C34" s="24" t="s">
        <v>46</v>
      </c>
      <c r="D34" s="25">
        <f>+ROUND(D30,2)</f>
        <v>493.6</v>
      </c>
      <c r="E34" s="25" t="s">
        <v>11</v>
      </c>
      <c r="F34" s="26"/>
      <c r="G34" s="27"/>
      <c r="H34" s="28"/>
    </row>
    <row r="35" spans="1:12" s="16" customFormat="1" ht="19.5" thickBot="1">
      <c r="B35" s="29"/>
      <c r="C35" s="30"/>
      <c r="D35" s="31"/>
      <c r="E35" s="31"/>
      <c r="F35" s="31"/>
      <c r="G35" s="31"/>
      <c r="H35" s="32"/>
    </row>
    <row r="36" spans="1:12" s="16" customFormat="1" ht="19.5" thickBot="1">
      <c r="B36" s="19" t="s">
        <v>37</v>
      </c>
      <c r="C36" s="20" t="s">
        <v>38</v>
      </c>
      <c r="D36" s="21"/>
      <c r="E36" s="21"/>
      <c r="F36" s="21"/>
      <c r="G36" s="21"/>
      <c r="H36" s="22"/>
      <c r="I36" s="16" t="s">
        <v>41</v>
      </c>
      <c r="J36" s="16" t="s">
        <v>42</v>
      </c>
      <c r="K36" s="16" t="s">
        <v>43</v>
      </c>
      <c r="L36" s="16" t="s">
        <v>44</v>
      </c>
    </row>
    <row r="37" spans="1:12" s="16" customFormat="1" ht="18.75">
      <c r="B37" s="23">
        <f>+B34+0.01</f>
        <v>3.0499999999999989</v>
      </c>
      <c r="C37" s="24" t="s">
        <v>51</v>
      </c>
      <c r="D37" s="25">
        <f>+ROUND(I37*J37*K37,2)</f>
        <v>49.36</v>
      </c>
      <c r="E37" s="25" t="s">
        <v>30</v>
      </c>
      <c r="F37" s="26"/>
      <c r="G37" s="27"/>
      <c r="H37" s="28"/>
      <c r="I37" s="16">
        <v>493.6</v>
      </c>
      <c r="J37" s="16">
        <v>0.5</v>
      </c>
      <c r="K37" s="16">
        <v>0.2</v>
      </c>
      <c r="L37" s="16">
        <v>0.1</v>
      </c>
    </row>
    <row r="38" spans="1:12" s="16" customFormat="1" ht="37.5">
      <c r="A38" s="75"/>
      <c r="B38" s="23">
        <f t="shared" ref="B38:B40" si="1">+B37+0.01</f>
        <v>3.0599999999999987</v>
      </c>
      <c r="C38" s="24" t="s">
        <v>40</v>
      </c>
      <c r="D38" s="25">
        <f>+ROUND(I37*J37*L37,2)</f>
        <v>24.68</v>
      </c>
      <c r="E38" s="25" t="s">
        <v>30</v>
      </c>
      <c r="F38" s="26"/>
      <c r="G38" s="27"/>
      <c r="H38" s="28"/>
    </row>
    <row r="39" spans="1:12" s="16" customFormat="1" ht="37.5">
      <c r="B39" s="23">
        <f t="shared" si="1"/>
        <v>3.0699999999999985</v>
      </c>
      <c r="C39" s="24" t="s">
        <v>29</v>
      </c>
      <c r="D39" s="25">
        <f>+ROUND(D37*1.2,2)</f>
        <v>59.23</v>
      </c>
      <c r="E39" s="25" t="s">
        <v>30</v>
      </c>
      <c r="F39" s="26"/>
      <c r="G39" s="27"/>
      <c r="H39" s="28"/>
    </row>
    <row r="40" spans="1:12" s="16" customFormat="1" ht="37.5">
      <c r="A40" s="75"/>
      <c r="B40" s="23">
        <f t="shared" si="1"/>
        <v>3.0799999999999983</v>
      </c>
      <c r="C40" s="24" t="s">
        <v>47</v>
      </c>
      <c r="D40" s="25">
        <f>+ROUND(I37*J37,2)</f>
        <v>246.8</v>
      </c>
      <c r="E40" s="25" t="s">
        <v>39</v>
      </c>
      <c r="F40" s="26"/>
      <c r="G40" s="27"/>
      <c r="H40" s="28"/>
    </row>
    <row r="41" spans="1:12" s="16" customFormat="1" ht="19.5" thickBot="1">
      <c r="B41" s="29"/>
      <c r="C41" s="30"/>
      <c r="D41" s="31"/>
      <c r="E41" s="31"/>
      <c r="F41" s="31"/>
      <c r="G41" s="31"/>
      <c r="H41" s="32"/>
    </row>
    <row r="42" spans="1:12" s="16" customFormat="1" ht="19.5" thickBot="1">
      <c r="B42" s="78">
        <v>4</v>
      </c>
      <c r="C42" s="36" t="s">
        <v>55</v>
      </c>
      <c r="D42" s="76"/>
      <c r="E42" s="76"/>
      <c r="F42" s="76"/>
      <c r="G42" s="76"/>
      <c r="H42" s="77"/>
    </row>
    <row r="43" spans="1:12" s="16" customFormat="1" ht="19.5" thickBot="1">
      <c r="B43" s="19" t="s">
        <v>33</v>
      </c>
      <c r="C43" s="20" t="s">
        <v>28</v>
      </c>
      <c r="D43" s="21"/>
      <c r="E43" s="21"/>
      <c r="F43" s="21"/>
      <c r="G43" s="21"/>
      <c r="H43" s="22"/>
    </row>
    <row r="44" spans="1:12" s="16" customFormat="1" ht="18.75">
      <c r="A44" s="75"/>
      <c r="B44" s="23">
        <f>+B42+0.01</f>
        <v>4.01</v>
      </c>
      <c r="C44" s="24" t="s">
        <v>31</v>
      </c>
      <c r="D44" s="25">
        <v>742.6</v>
      </c>
      <c r="E44" s="25" t="s">
        <v>11</v>
      </c>
      <c r="F44" s="26"/>
      <c r="G44" s="27"/>
      <c r="H44" s="28"/>
    </row>
    <row r="45" spans="1:12" s="16" customFormat="1" ht="37.5">
      <c r="A45" s="75"/>
      <c r="B45" s="23">
        <f>+B44+0.01</f>
        <v>4.0199999999999996</v>
      </c>
      <c r="C45" s="24" t="s">
        <v>66</v>
      </c>
      <c r="D45" s="25">
        <f>+ROUND(D44*0.5*0.2,2)</f>
        <v>74.260000000000005</v>
      </c>
      <c r="E45" s="25" t="s">
        <v>30</v>
      </c>
      <c r="F45" s="26"/>
      <c r="G45" s="27"/>
      <c r="H45" s="28"/>
    </row>
    <row r="46" spans="1:12" s="16" customFormat="1" ht="37.5">
      <c r="A46" s="75"/>
      <c r="B46" s="23">
        <f>+B44+0.01</f>
        <v>4.0199999999999996</v>
      </c>
      <c r="C46" s="24" t="s">
        <v>29</v>
      </c>
      <c r="D46" s="25">
        <f>+ROUND(D45*1.2,2)</f>
        <v>89.11</v>
      </c>
      <c r="E46" s="25" t="s">
        <v>30</v>
      </c>
      <c r="F46" s="26"/>
      <c r="G46" s="27"/>
      <c r="H46" s="28"/>
    </row>
    <row r="47" spans="1:12" s="16" customFormat="1" ht="18.75">
      <c r="A47" s="75"/>
      <c r="B47" s="23">
        <f>+B46+0.01</f>
        <v>4.0299999999999994</v>
      </c>
      <c r="C47" s="24" t="s">
        <v>60</v>
      </c>
      <c r="D47" s="25">
        <f>+ROUND(D44*0.5*0.2,2)</f>
        <v>74.260000000000005</v>
      </c>
      <c r="E47" s="25" t="s">
        <v>30</v>
      </c>
      <c r="F47" s="26"/>
      <c r="G47" s="27"/>
      <c r="H47" s="28"/>
    </row>
    <row r="48" spans="1:12" s="16" customFormat="1" ht="37.5">
      <c r="A48" s="75"/>
      <c r="B48" s="23">
        <f>+B47+0.01</f>
        <v>4.0399999999999991</v>
      </c>
      <c r="C48" s="24" t="s">
        <v>46</v>
      </c>
      <c r="D48" s="25">
        <f>+ROUND(D44,2)</f>
        <v>742.6</v>
      </c>
      <c r="E48" s="25" t="s">
        <v>11</v>
      </c>
      <c r="F48" s="26"/>
      <c r="G48" s="27"/>
      <c r="H48" s="28"/>
    </row>
    <row r="49" spans="1:12" s="16" customFormat="1" ht="19.5" thickBot="1">
      <c r="B49" s="29"/>
      <c r="C49" s="30"/>
      <c r="D49" s="31"/>
      <c r="E49" s="31"/>
      <c r="F49" s="31"/>
      <c r="G49" s="31"/>
      <c r="H49" s="32"/>
    </row>
    <row r="50" spans="1:12" s="16" customFormat="1" ht="19.5" thickBot="1">
      <c r="B50" s="19" t="s">
        <v>37</v>
      </c>
      <c r="C50" s="20" t="s">
        <v>38</v>
      </c>
      <c r="D50" s="21"/>
      <c r="E50" s="21"/>
      <c r="F50" s="21"/>
      <c r="G50" s="21"/>
      <c r="H50" s="22"/>
      <c r="I50" s="16" t="s">
        <v>41</v>
      </c>
      <c r="J50" s="16" t="s">
        <v>42</v>
      </c>
      <c r="K50" s="16" t="s">
        <v>43</v>
      </c>
      <c r="L50" s="16" t="s">
        <v>44</v>
      </c>
    </row>
    <row r="51" spans="1:12" s="16" customFormat="1" ht="18.75">
      <c r="B51" s="23">
        <f>+B48+0.01</f>
        <v>4.0499999999999989</v>
      </c>
      <c r="C51" s="24" t="s">
        <v>51</v>
      </c>
      <c r="D51" s="25">
        <f>+ROUND(I51*J51*K51,2)</f>
        <v>74.260000000000005</v>
      </c>
      <c r="E51" s="25" t="s">
        <v>30</v>
      </c>
      <c r="F51" s="26"/>
      <c r="G51" s="27"/>
      <c r="H51" s="28"/>
      <c r="I51" s="16">
        <v>742.6</v>
      </c>
      <c r="J51" s="16">
        <v>0.5</v>
      </c>
      <c r="K51" s="16">
        <v>0.2</v>
      </c>
      <c r="L51" s="16">
        <v>0.1</v>
      </c>
    </row>
    <row r="52" spans="1:12" s="16" customFormat="1" ht="37.5">
      <c r="A52" s="75"/>
      <c r="B52" s="23">
        <f t="shared" ref="B52:B54" si="2">+B51+0.01</f>
        <v>4.0599999999999987</v>
      </c>
      <c r="C52" s="24" t="s">
        <v>40</v>
      </c>
      <c r="D52" s="25">
        <f>+ROUND(I51*J51*L51,2)</f>
        <v>37.130000000000003</v>
      </c>
      <c r="E52" s="25" t="s">
        <v>30</v>
      </c>
      <c r="F52" s="26"/>
      <c r="G52" s="27"/>
      <c r="H52" s="28"/>
    </row>
    <row r="53" spans="1:12" s="16" customFormat="1" ht="37.5">
      <c r="B53" s="23">
        <f t="shared" si="2"/>
        <v>4.0699999999999985</v>
      </c>
      <c r="C53" s="24" t="s">
        <v>29</v>
      </c>
      <c r="D53" s="25">
        <f>+ROUND(D51*1.2,2)</f>
        <v>89.11</v>
      </c>
      <c r="E53" s="25" t="s">
        <v>30</v>
      </c>
      <c r="F53" s="26"/>
      <c r="G53" s="27"/>
      <c r="H53" s="28"/>
    </row>
    <row r="54" spans="1:12" s="16" customFormat="1" ht="37.5">
      <c r="A54" s="75"/>
      <c r="B54" s="23">
        <f t="shared" si="2"/>
        <v>4.0799999999999983</v>
      </c>
      <c r="C54" s="24" t="s">
        <v>47</v>
      </c>
      <c r="D54" s="25">
        <f>+ROUND(I51*J51,2)</f>
        <v>371.3</v>
      </c>
      <c r="E54" s="25" t="s">
        <v>39</v>
      </c>
      <c r="F54" s="26"/>
      <c r="G54" s="27"/>
      <c r="H54" s="28"/>
    </row>
    <row r="55" spans="1:12" s="16" customFormat="1" ht="19.5" thickBot="1">
      <c r="B55" s="29"/>
      <c r="C55" s="30"/>
      <c r="D55" s="31"/>
      <c r="E55" s="31"/>
      <c r="F55" s="31"/>
      <c r="G55" s="31"/>
      <c r="H55" s="32"/>
    </row>
    <row r="56" spans="1:12" s="16" customFormat="1" ht="19.5" thickBot="1">
      <c r="B56" s="78">
        <v>5</v>
      </c>
      <c r="C56" s="36" t="s">
        <v>63</v>
      </c>
      <c r="D56" s="76"/>
      <c r="E56" s="76"/>
      <c r="F56" s="76"/>
      <c r="G56" s="76"/>
      <c r="H56" s="77"/>
    </row>
    <row r="57" spans="1:12" s="16" customFormat="1" ht="19.5" thickBot="1">
      <c r="B57" s="19" t="s">
        <v>33</v>
      </c>
      <c r="C57" s="20" t="s">
        <v>28</v>
      </c>
      <c r="D57" s="21"/>
      <c r="E57" s="21"/>
      <c r="F57" s="21"/>
      <c r="G57" s="21"/>
      <c r="H57" s="22"/>
    </row>
    <row r="58" spans="1:12" s="16" customFormat="1" ht="18.75">
      <c r="A58" s="75"/>
      <c r="B58" s="23">
        <f>+B56+0.01</f>
        <v>5.01</v>
      </c>
      <c r="C58" s="24" t="s">
        <v>31</v>
      </c>
      <c r="D58" s="25">
        <v>498.6</v>
      </c>
      <c r="E58" s="25" t="s">
        <v>11</v>
      </c>
      <c r="F58" s="26"/>
      <c r="G58" s="27"/>
      <c r="H58" s="28"/>
    </row>
    <row r="59" spans="1:12" s="16" customFormat="1" ht="37.5">
      <c r="A59" s="75"/>
      <c r="B59" s="23">
        <f>+B58+0.01</f>
        <v>5.0199999999999996</v>
      </c>
      <c r="C59" s="24" t="s">
        <v>67</v>
      </c>
      <c r="D59" s="25">
        <f>+ROUND(D58*0.5*0.2,2)</f>
        <v>49.86</v>
      </c>
      <c r="E59" s="25" t="s">
        <v>30</v>
      </c>
      <c r="F59" s="26"/>
      <c r="G59" s="27"/>
      <c r="H59" s="28"/>
    </row>
    <row r="60" spans="1:12" s="16" customFormat="1" ht="37.5">
      <c r="A60" s="75"/>
      <c r="B60" s="23">
        <f>+B58+0.01</f>
        <v>5.0199999999999996</v>
      </c>
      <c r="C60" s="24" t="s">
        <v>29</v>
      </c>
      <c r="D60" s="25">
        <f>+ROUND(D59*1.2,2)</f>
        <v>59.83</v>
      </c>
      <c r="E60" s="25" t="s">
        <v>30</v>
      </c>
      <c r="F60" s="26"/>
      <c r="G60" s="27"/>
      <c r="H60" s="28"/>
    </row>
    <row r="61" spans="1:12" s="16" customFormat="1" ht="18.75">
      <c r="A61" s="75"/>
      <c r="B61" s="23">
        <f>+B60+0.01</f>
        <v>5.0299999999999994</v>
      </c>
      <c r="C61" s="24" t="s">
        <v>68</v>
      </c>
      <c r="D61" s="25">
        <f>+ROUND(D58*0.5*0.2,2)</f>
        <v>49.86</v>
      </c>
      <c r="E61" s="25" t="s">
        <v>30</v>
      </c>
      <c r="F61" s="26"/>
      <c r="G61" s="27"/>
      <c r="H61" s="28"/>
    </row>
    <row r="62" spans="1:12" s="16" customFormat="1" ht="37.5">
      <c r="A62" s="75"/>
      <c r="B62" s="23">
        <f>+B61+0.01</f>
        <v>5.0399999999999991</v>
      </c>
      <c r="C62" s="24" t="s">
        <v>46</v>
      </c>
      <c r="D62" s="25">
        <f>+ROUND(D58,2)</f>
        <v>498.6</v>
      </c>
      <c r="E62" s="25" t="s">
        <v>11</v>
      </c>
      <c r="F62" s="26"/>
      <c r="G62" s="27"/>
      <c r="H62" s="28"/>
    </row>
    <row r="63" spans="1:12" s="16" customFormat="1" ht="19.5" thickBot="1">
      <c r="B63" s="29"/>
      <c r="C63" s="30"/>
      <c r="D63" s="31"/>
      <c r="E63" s="31"/>
      <c r="F63" s="31"/>
      <c r="G63" s="31"/>
      <c r="H63" s="32"/>
    </row>
    <row r="64" spans="1:12" s="16" customFormat="1" ht="19.5" thickBot="1">
      <c r="B64" s="19" t="s">
        <v>37</v>
      </c>
      <c r="C64" s="20" t="s">
        <v>38</v>
      </c>
      <c r="D64" s="21"/>
      <c r="E64" s="21"/>
      <c r="F64" s="21"/>
      <c r="G64" s="21"/>
      <c r="H64" s="22"/>
      <c r="I64" s="16" t="s">
        <v>41</v>
      </c>
      <c r="J64" s="16" t="s">
        <v>42</v>
      </c>
      <c r="K64" s="16" t="s">
        <v>43</v>
      </c>
      <c r="L64" s="16" t="s">
        <v>44</v>
      </c>
    </row>
    <row r="65" spans="1:12" s="16" customFormat="1" ht="18.75">
      <c r="B65" s="23">
        <f>+B62+0.01</f>
        <v>5.0499999999999989</v>
      </c>
      <c r="C65" s="24" t="s">
        <v>51</v>
      </c>
      <c r="D65" s="25">
        <f>+ROUND(I65*J65*K65,2)</f>
        <v>49.86</v>
      </c>
      <c r="E65" s="25" t="s">
        <v>30</v>
      </c>
      <c r="F65" s="26"/>
      <c r="G65" s="27"/>
      <c r="H65" s="28"/>
      <c r="I65" s="16">
        <v>498.6</v>
      </c>
      <c r="J65" s="16">
        <v>0.5</v>
      </c>
      <c r="K65" s="16">
        <v>0.2</v>
      </c>
      <c r="L65" s="16">
        <v>0.1</v>
      </c>
    </row>
    <row r="66" spans="1:12" s="16" customFormat="1" ht="37.5">
      <c r="A66" s="75"/>
      <c r="B66" s="23">
        <f t="shared" ref="B66:B68" si="3">+B65+0.01</f>
        <v>5.0599999999999987</v>
      </c>
      <c r="C66" s="24" t="s">
        <v>40</v>
      </c>
      <c r="D66" s="25">
        <f>+ROUND(I65*J65*L65,2)</f>
        <v>24.93</v>
      </c>
      <c r="E66" s="25" t="s">
        <v>30</v>
      </c>
      <c r="F66" s="26"/>
      <c r="G66" s="27"/>
      <c r="H66" s="28"/>
    </row>
    <row r="67" spans="1:12" s="16" customFormat="1" ht="37.5">
      <c r="B67" s="23">
        <f t="shared" si="3"/>
        <v>5.0699999999999985</v>
      </c>
      <c r="C67" s="24" t="s">
        <v>29</v>
      </c>
      <c r="D67" s="25">
        <f>+ROUND(D65*1.2,2)</f>
        <v>59.83</v>
      </c>
      <c r="E67" s="25" t="s">
        <v>30</v>
      </c>
      <c r="F67" s="26"/>
      <c r="G67" s="27"/>
      <c r="H67" s="28"/>
    </row>
    <row r="68" spans="1:12" s="16" customFormat="1" ht="37.5">
      <c r="A68" s="75"/>
      <c r="B68" s="23">
        <f t="shared" si="3"/>
        <v>5.0799999999999983</v>
      </c>
      <c r="C68" s="24" t="s">
        <v>47</v>
      </c>
      <c r="D68" s="25">
        <f>+ROUND(I65*J65,2)</f>
        <v>249.3</v>
      </c>
      <c r="E68" s="25" t="s">
        <v>39</v>
      </c>
      <c r="F68" s="26"/>
      <c r="G68" s="27"/>
      <c r="H68" s="28"/>
    </row>
    <row r="69" spans="1:12" s="16" customFormat="1" ht="19.5" thickBot="1">
      <c r="B69" s="29"/>
      <c r="C69" s="30"/>
      <c r="D69" s="31"/>
      <c r="E69" s="31"/>
      <c r="F69" s="31"/>
      <c r="G69" s="31"/>
      <c r="H69" s="32"/>
    </row>
    <row r="70" spans="1:12" s="16" customFormat="1" ht="19.5" thickBot="1">
      <c r="B70" s="78">
        <v>6</v>
      </c>
      <c r="C70" s="36" t="s">
        <v>56</v>
      </c>
      <c r="D70" s="76"/>
      <c r="E70" s="76"/>
      <c r="F70" s="76"/>
      <c r="G70" s="76"/>
      <c r="H70" s="77"/>
    </row>
    <row r="71" spans="1:12" s="16" customFormat="1" ht="19.5" thickBot="1">
      <c r="B71" s="19" t="s">
        <v>33</v>
      </c>
      <c r="C71" s="20" t="s">
        <v>28</v>
      </c>
      <c r="D71" s="21"/>
      <c r="E71" s="21"/>
      <c r="F71" s="21"/>
      <c r="G71" s="21"/>
      <c r="H71" s="22"/>
    </row>
    <row r="72" spans="1:12" s="16" customFormat="1" ht="18.75">
      <c r="A72" s="75"/>
      <c r="B72" s="23">
        <f>+B70+0.01</f>
        <v>6.01</v>
      </c>
      <c r="C72" s="24" t="s">
        <v>31</v>
      </c>
      <c r="D72" s="25">
        <v>75.56</v>
      </c>
      <c r="E72" s="25" t="s">
        <v>11</v>
      </c>
      <c r="F72" s="26"/>
      <c r="G72" s="27"/>
      <c r="H72" s="28"/>
    </row>
    <row r="73" spans="1:12" s="16" customFormat="1" ht="37.5">
      <c r="A73" s="75"/>
      <c r="B73" s="23">
        <f>+B72+0.01</f>
        <v>6.02</v>
      </c>
      <c r="C73" s="24" t="s">
        <v>61</v>
      </c>
      <c r="D73" s="25">
        <f>+ROUND(D72*0.5*0.2,2)</f>
        <v>7.56</v>
      </c>
      <c r="E73" s="25" t="s">
        <v>30</v>
      </c>
      <c r="F73" s="26"/>
      <c r="G73" s="27"/>
      <c r="H73" s="28"/>
    </row>
    <row r="74" spans="1:12" s="16" customFormat="1" ht="37.5">
      <c r="A74" s="75"/>
      <c r="B74" s="23">
        <f>+B72+0.01</f>
        <v>6.02</v>
      </c>
      <c r="C74" s="24" t="s">
        <v>29</v>
      </c>
      <c r="D74" s="25">
        <f>+ROUND(D73*1.2,2)</f>
        <v>9.07</v>
      </c>
      <c r="E74" s="25" t="s">
        <v>30</v>
      </c>
      <c r="F74" s="26"/>
      <c r="G74" s="27"/>
      <c r="H74" s="28"/>
    </row>
    <row r="75" spans="1:12" s="16" customFormat="1" ht="24.75" customHeight="1">
      <c r="A75" s="75"/>
      <c r="B75" s="23">
        <f>+B74+0.01</f>
        <v>6.0299999999999994</v>
      </c>
      <c r="C75" s="24" t="s">
        <v>62</v>
      </c>
      <c r="D75" s="25">
        <f>+ROUND(D72*0.5*0.2,2)</f>
        <v>7.56</v>
      </c>
      <c r="E75" s="25" t="s">
        <v>30</v>
      </c>
      <c r="F75" s="26"/>
      <c r="G75" s="27"/>
      <c r="H75" s="28"/>
    </row>
    <row r="76" spans="1:12" s="16" customFormat="1" ht="37.5">
      <c r="A76" s="75"/>
      <c r="B76" s="23">
        <f>+B75+0.01</f>
        <v>6.0399999999999991</v>
      </c>
      <c r="C76" s="24" t="s">
        <v>46</v>
      </c>
      <c r="D76" s="25">
        <f>+ROUND(D72,2)</f>
        <v>75.56</v>
      </c>
      <c r="E76" s="25" t="s">
        <v>11</v>
      </c>
      <c r="F76" s="26"/>
      <c r="G76" s="27"/>
      <c r="H76" s="28"/>
    </row>
    <row r="77" spans="1:12" s="16" customFormat="1" ht="19.5" thickBot="1">
      <c r="B77" s="29"/>
      <c r="C77" s="30"/>
      <c r="D77" s="31"/>
      <c r="E77" s="31"/>
      <c r="F77" s="31"/>
      <c r="G77" s="31"/>
      <c r="H77" s="32"/>
    </row>
    <row r="78" spans="1:12" s="16" customFormat="1" ht="19.5" thickBot="1">
      <c r="B78" s="19" t="s">
        <v>37</v>
      </c>
      <c r="C78" s="20" t="s">
        <v>38</v>
      </c>
      <c r="D78" s="21"/>
      <c r="E78" s="21"/>
      <c r="F78" s="21"/>
      <c r="G78" s="21"/>
      <c r="H78" s="22"/>
      <c r="I78" s="16" t="s">
        <v>41</v>
      </c>
      <c r="J78" s="16" t="s">
        <v>42</v>
      </c>
      <c r="K78" s="16" t="s">
        <v>43</v>
      </c>
      <c r="L78" s="16" t="s">
        <v>44</v>
      </c>
    </row>
    <row r="79" spans="1:12" s="16" customFormat="1" ht="18.75">
      <c r="B79" s="23">
        <f>+B76+0.01</f>
        <v>6.0499999999999989</v>
      </c>
      <c r="C79" s="24" t="s">
        <v>51</v>
      </c>
      <c r="D79" s="25">
        <f>+ROUND(I79*J79*K79,2)</f>
        <v>7.56</v>
      </c>
      <c r="E79" s="25" t="s">
        <v>30</v>
      </c>
      <c r="F79" s="26"/>
      <c r="G79" s="27"/>
      <c r="H79" s="28"/>
      <c r="I79" s="25">
        <v>75.56</v>
      </c>
      <c r="J79" s="16">
        <v>0.5</v>
      </c>
      <c r="K79" s="16">
        <v>0.2</v>
      </c>
      <c r="L79" s="16">
        <v>0.1</v>
      </c>
    </row>
    <row r="80" spans="1:12" s="16" customFormat="1" ht="37.5">
      <c r="A80" s="75"/>
      <c r="B80" s="23">
        <f t="shared" ref="B80:B82" si="4">+B79+0.01</f>
        <v>6.0599999999999987</v>
      </c>
      <c r="C80" s="24" t="s">
        <v>40</v>
      </c>
      <c r="D80" s="25">
        <f>+ROUND(I79*J79*L79,2)</f>
        <v>3.78</v>
      </c>
      <c r="E80" s="25" t="s">
        <v>30</v>
      </c>
      <c r="F80" s="26"/>
      <c r="G80" s="27"/>
      <c r="H80" s="28"/>
    </row>
    <row r="81" spans="1:12" s="16" customFormat="1" ht="37.5">
      <c r="B81" s="23">
        <f t="shared" si="4"/>
        <v>6.0699999999999985</v>
      </c>
      <c r="C81" s="24" t="s">
        <v>29</v>
      </c>
      <c r="D81" s="25">
        <f>+ROUND(D79*1.2,2)</f>
        <v>9.07</v>
      </c>
      <c r="E81" s="25" t="s">
        <v>30</v>
      </c>
      <c r="F81" s="26"/>
      <c r="G81" s="27"/>
      <c r="H81" s="28"/>
    </row>
    <row r="82" spans="1:12" s="16" customFormat="1" ht="37.5">
      <c r="A82" s="75"/>
      <c r="B82" s="23">
        <f t="shared" si="4"/>
        <v>6.0799999999999983</v>
      </c>
      <c r="C82" s="24" t="s">
        <v>47</v>
      </c>
      <c r="D82" s="25">
        <f>+ROUND(I79*J79,2)</f>
        <v>37.78</v>
      </c>
      <c r="E82" s="25" t="s">
        <v>39</v>
      </c>
      <c r="F82" s="26"/>
      <c r="G82" s="27"/>
      <c r="H82" s="28"/>
    </row>
    <row r="83" spans="1:12" s="16" customFormat="1" ht="19.5" thickBot="1">
      <c r="B83" s="29"/>
      <c r="C83" s="30"/>
      <c r="D83" s="31"/>
      <c r="E83" s="31"/>
      <c r="F83" s="31"/>
      <c r="G83" s="31"/>
      <c r="H83" s="32"/>
    </row>
    <row r="84" spans="1:12" s="16" customFormat="1" ht="19.5" thickBot="1">
      <c r="B84" s="78">
        <v>7</v>
      </c>
      <c r="C84" s="36" t="s">
        <v>57</v>
      </c>
      <c r="D84" s="76"/>
      <c r="E84" s="76"/>
      <c r="F84" s="76"/>
      <c r="G84" s="76"/>
      <c r="H84" s="77"/>
    </row>
    <row r="85" spans="1:12" s="16" customFormat="1" ht="19.5" thickBot="1">
      <c r="B85" s="19" t="s">
        <v>33</v>
      </c>
      <c r="C85" s="20" t="s">
        <v>28</v>
      </c>
      <c r="D85" s="21"/>
      <c r="E85" s="21"/>
      <c r="F85" s="21"/>
      <c r="G85" s="21"/>
      <c r="H85" s="22"/>
    </row>
    <row r="86" spans="1:12" s="16" customFormat="1" ht="18.75">
      <c r="A86" s="75"/>
      <c r="B86" s="23">
        <f>+B84+0.01</f>
        <v>7.01</v>
      </c>
      <c r="C86" s="24" t="s">
        <v>31</v>
      </c>
      <c r="D86" s="25">
        <v>746</v>
      </c>
      <c r="E86" s="25" t="s">
        <v>11</v>
      </c>
      <c r="F86" s="26"/>
      <c r="G86" s="27"/>
      <c r="H86" s="28"/>
    </row>
    <row r="87" spans="1:12" s="16" customFormat="1" ht="37.5">
      <c r="A87" s="75"/>
      <c r="B87" s="23">
        <f>+B86+0.01</f>
        <v>7.02</v>
      </c>
      <c r="C87" s="24" t="s">
        <v>58</v>
      </c>
      <c r="D87" s="25">
        <f>+ROUND(D86*0.5*0.2,2)</f>
        <v>74.599999999999994</v>
      </c>
      <c r="E87" s="25" t="s">
        <v>30</v>
      </c>
      <c r="F87" s="26"/>
      <c r="G87" s="27"/>
      <c r="H87" s="28"/>
    </row>
    <row r="88" spans="1:12" s="16" customFormat="1" ht="37.5">
      <c r="A88" s="75"/>
      <c r="B88" s="23">
        <f>+B86+0.01</f>
        <v>7.02</v>
      </c>
      <c r="C88" s="24" t="s">
        <v>29</v>
      </c>
      <c r="D88" s="25">
        <f>+ROUND(D87*1.2,2)</f>
        <v>89.52</v>
      </c>
      <c r="E88" s="25" t="s">
        <v>30</v>
      </c>
      <c r="F88" s="26"/>
      <c r="G88" s="27"/>
      <c r="H88" s="28"/>
    </row>
    <row r="89" spans="1:12" s="16" customFormat="1" ht="18.75">
      <c r="A89" s="75"/>
      <c r="B89" s="23">
        <f>+B88+0.01</f>
        <v>7.0299999999999994</v>
      </c>
      <c r="C89" s="24" t="s">
        <v>59</v>
      </c>
      <c r="D89" s="25">
        <f>+ROUND(D86*0.5*0.2,2)</f>
        <v>74.599999999999994</v>
      </c>
      <c r="E89" s="25" t="s">
        <v>30</v>
      </c>
      <c r="F89" s="26"/>
      <c r="G89" s="27"/>
      <c r="H89" s="28"/>
    </row>
    <row r="90" spans="1:12" s="16" customFormat="1" ht="37.5">
      <c r="A90" s="75"/>
      <c r="B90" s="23">
        <f>+B89+0.01</f>
        <v>7.0399999999999991</v>
      </c>
      <c r="C90" s="24" t="s">
        <v>46</v>
      </c>
      <c r="D90" s="25">
        <f>+ROUND(D86,2)</f>
        <v>746</v>
      </c>
      <c r="E90" s="25" t="s">
        <v>11</v>
      </c>
      <c r="F90" s="26"/>
      <c r="G90" s="27"/>
      <c r="H90" s="28"/>
    </row>
    <row r="91" spans="1:12" s="16" customFormat="1" ht="19.5" thickBot="1">
      <c r="B91" s="29"/>
      <c r="C91" s="30"/>
      <c r="D91" s="31"/>
      <c r="E91" s="31"/>
      <c r="F91" s="31"/>
      <c r="G91" s="31"/>
      <c r="H91" s="32"/>
    </row>
    <row r="92" spans="1:12" s="16" customFormat="1" ht="19.5" thickBot="1">
      <c r="B92" s="19" t="s">
        <v>37</v>
      </c>
      <c r="C92" s="20" t="s">
        <v>38</v>
      </c>
      <c r="D92" s="21"/>
      <c r="E92" s="21"/>
      <c r="F92" s="21"/>
      <c r="G92" s="21"/>
      <c r="H92" s="22"/>
      <c r="I92" s="16" t="s">
        <v>41</v>
      </c>
      <c r="J92" s="16" t="s">
        <v>42</v>
      </c>
      <c r="K92" s="16" t="s">
        <v>43</v>
      </c>
      <c r="L92" s="16" t="s">
        <v>44</v>
      </c>
    </row>
    <row r="93" spans="1:12" s="16" customFormat="1" ht="18.75">
      <c r="B93" s="23">
        <f>+B90+0.01</f>
        <v>7.0499999999999989</v>
      </c>
      <c r="C93" s="24" t="s">
        <v>51</v>
      </c>
      <c r="D93" s="25">
        <f>+ROUND(I93*J93*K93,2)</f>
        <v>70</v>
      </c>
      <c r="E93" s="25" t="s">
        <v>30</v>
      </c>
      <c r="F93" s="26"/>
      <c r="G93" s="27"/>
      <c r="H93" s="28"/>
      <c r="I93" s="16">
        <v>700</v>
      </c>
      <c r="J93" s="16">
        <v>0.5</v>
      </c>
      <c r="K93" s="16">
        <v>0.2</v>
      </c>
      <c r="L93" s="16">
        <v>0.1</v>
      </c>
    </row>
    <row r="94" spans="1:12" s="16" customFormat="1" ht="37.5">
      <c r="A94" s="75"/>
      <c r="B94" s="23">
        <f t="shared" ref="B94:B96" si="5">+B93+0.01</f>
        <v>7.0599999999999987</v>
      </c>
      <c r="C94" s="24" t="s">
        <v>40</v>
      </c>
      <c r="D94" s="25">
        <f>+ROUND(I93*J93*L93,2)</f>
        <v>35</v>
      </c>
      <c r="E94" s="25" t="s">
        <v>30</v>
      </c>
      <c r="F94" s="26"/>
      <c r="G94" s="27"/>
      <c r="H94" s="28"/>
      <c r="I94" s="16">
        <v>746</v>
      </c>
    </row>
    <row r="95" spans="1:12" s="16" customFormat="1" ht="37.5">
      <c r="B95" s="23">
        <f t="shared" si="5"/>
        <v>7.0699999999999985</v>
      </c>
      <c r="C95" s="24" t="s">
        <v>29</v>
      </c>
      <c r="D95" s="25">
        <f>+ROUND(D93*1.2,2)</f>
        <v>84</v>
      </c>
      <c r="E95" s="25" t="s">
        <v>30</v>
      </c>
      <c r="F95" s="26"/>
      <c r="G95" s="27"/>
      <c r="H95" s="28"/>
    </row>
    <row r="96" spans="1:12" s="16" customFormat="1" ht="37.5">
      <c r="A96" s="75"/>
      <c r="B96" s="23">
        <f t="shared" si="5"/>
        <v>7.0799999999999983</v>
      </c>
      <c r="C96" s="24" t="s">
        <v>47</v>
      </c>
      <c r="D96" s="25">
        <f>+ROUND(I93*J93,2)</f>
        <v>350</v>
      </c>
      <c r="E96" s="25" t="s">
        <v>39</v>
      </c>
      <c r="F96" s="26"/>
      <c r="G96" s="27"/>
      <c r="H96" s="28"/>
    </row>
    <row r="97" spans="2:9" s="16" customFormat="1" ht="19.5" thickBot="1">
      <c r="B97" s="29"/>
      <c r="C97" s="30"/>
      <c r="D97" s="31"/>
      <c r="E97" s="31"/>
      <c r="F97" s="31"/>
      <c r="G97" s="31"/>
      <c r="H97" s="32"/>
    </row>
    <row r="98" spans="2:9" s="16" customFormat="1" ht="19.5" thickBot="1">
      <c r="B98" s="78">
        <v>8</v>
      </c>
      <c r="C98" s="36" t="s">
        <v>8</v>
      </c>
      <c r="D98" s="76"/>
      <c r="E98" s="76"/>
      <c r="F98" s="76"/>
      <c r="G98" s="76"/>
      <c r="H98" s="77"/>
    </row>
    <row r="99" spans="2:9" s="16" customFormat="1" ht="18.75">
      <c r="B99" s="23">
        <f t="shared" ref="B99" si="6">+B98+0.01</f>
        <v>8.01</v>
      </c>
      <c r="C99" s="24" t="s">
        <v>9</v>
      </c>
      <c r="D99" s="25">
        <v>1</v>
      </c>
      <c r="E99" s="25" t="s">
        <v>32</v>
      </c>
      <c r="F99" s="26"/>
      <c r="G99" s="27"/>
      <c r="H99" s="28"/>
    </row>
    <row r="100" spans="2:9" s="16" customFormat="1" ht="19.5" thickBot="1">
      <c r="B100" s="29"/>
      <c r="C100" s="30"/>
      <c r="D100" s="31"/>
      <c r="E100" s="31"/>
      <c r="F100" s="31"/>
      <c r="G100" s="31"/>
      <c r="H100" s="32"/>
    </row>
    <row r="101" spans="2:9" s="16" customFormat="1" ht="19.5" thickBot="1">
      <c r="B101" s="104" t="s">
        <v>18</v>
      </c>
      <c r="C101" s="105"/>
      <c r="D101" s="105"/>
      <c r="E101" s="105"/>
      <c r="F101" s="105"/>
      <c r="G101" s="105"/>
      <c r="H101" s="33"/>
      <c r="I101" s="93">
        <f>SUM(G11:G100)</f>
        <v>0</v>
      </c>
    </row>
    <row r="102" spans="2:9" ht="23.25" thickBot="1">
      <c r="B102" s="34"/>
      <c r="C102" s="35"/>
      <c r="D102" s="35"/>
      <c r="E102" s="35"/>
      <c r="F102" s="35"/>
      <c r="G102" s="35"/>
      <c r="H102" s="5"/>
    </row>
    <row r="103" spans="2:9" s="16" customFormat="1" ht="19.5" thickBot="1">
      <c r="B103" s="78">
        <v>9</v>
      </c>
      <c r="C103" s="36" t="s">
        <v>10</v>
      </c>
      <c r="D103" s="76"/>
      <c r="E103" s="76"/>
      <c r="F103" s="76"/>
      <c r="G103" s="76"/>
      <c r="H103" s="77"/>
    </row>
    <row r="104" spans="2:9" ht="19.5" thickBot="1">
      <c r="B104" s="23">
        <f>+B103+0.01</f>
        <v>9.01</v>
      </c>
      <c r="C104" s="37" t="s">
        <v>19</v>
      </c>
      <c r="D104" s="38"/>
      <c r="E104" s="39">
        <v>0.1</v>
      </c>
      <c r="F104" s="40"/>
      <c r="G104" s="41">
        <f>ROUND($H$101*E104,2)</f>
        <v>0</v>
      </c>
      <c r="H104" s="42"/>
    </row>
    <row r="105" spans="2:9" ht="19.5" thickBot="1">
      <c r="B105" s="23">
        <f t="shared" ref="B105:B112" si="7">+B104+0.01</f>
        <v>9.02</v>
      </c>
      <c r="C105" s="43" t="s">
        <v>20</v>
      </c>
      <c r="D105" s="44"/>
      <c r="E105" s="45">
        <v>0.03</v>
      </c>
      <c r="F105" s="46"/>
      <c r="G105" s="41">
        <f>ROUND($H$101*E105,2)</f>
        <v>0</v>
      </c>
      <c r="H105" s="47"/>
    </row>
    <row r="106" spans="2:9" ht="19.5" thickBot="1">
      <c r="B106" s="23">
        <f t="shared" si="7"/>
        <v>9.0299999999999994</v>
      </c>
      <c r="C106" s="43" t="s">
        <v>21</v>
      </c>
      <c r="D106" s="44"/>
      <c r="E106" s="45">
        <v>2.5000000000000001E-2</v>
      </c>
      <c r="F106" s="46"/>
      <c r="G106" s="41">
        <f t="shared" ref="G106:G111" si="8">ROUND($H$101*E106,2)</f>
        <v>0</v>
      </c>
      <c r="H106" s="47"/>
    </row>
    <row r="107" spans="2:9" ht="19.5" thickBot="1">
      <c r="B107" s="23">
        <f t="shared" si="7"/>
        <v>9.0399999999999991</v>
      </c>
      <c r="C107" s="43" t="s">
        <v>22</v>
      </c>
      <c r="D107" s="44"/>
      <c r="E107" s="45">
        <v>0.05</v>
      </c>
      <c r="F107" s="46"/>
      <c r="G107" s="41">
        <f t="shared" si="8"/>
        <v>0</v>
      </c>
      <c r="H107" s="47"/>
    </row>
    <row r="108" spans="2:9" ht="19.5" thickBot="1">
      <c r="B108" s="23">
        <f t="shared" si="7"/>
        <v>9.0499999999999989</v>
      </c>
      <c r="C108" s="43" t="s">
        <v>23</v>
      </c>
      <c r="D108" s="44"/>
      <c r="E108" s="45">
        <v>0.05</v>
      </c>
      <c r="F108" s="46"/>
      <c r="G108" s="41">
        <f t="shared" si="8"/>
        <v>0</v>
      </c>
      <c r="H108" s="47"/>
    </row>
    <row r="109" spans="2:9" ht="19.5" thickBot="1">
      <c r="B109" s="23">
        <f t="shared" si="7"/>
        <v>9.0599999999999987</v>
      </c>
      <c r="C109" s="43" t="s">
        <v>24</v>
      </c>
      <c r="D109" s="44"/>
      <c r="E109" s="45">
        <v>0.04</v>
      </c>
      <c r="F109" s="46"/>
      <c r="G109" s="41">
        <f t="shared" si="8"/>
        <v>0</v>
      </c>
      <c r="H109" s="47"/>
    </row>
    <row r="110" spans="2:9" ht="38.25" thickBot="1">
      <c r="B110" s="23">
        <f t="shared" si="7"/>
        <v>9.0699999999999985</v>
      </c>
      <c r="C110" s="48" t="s">
        <v>25</v>
      </c>
      <c r="D110" s="44"/>
      <c r="E110" s="45">
        <v>0.01</v>
      </c>
      <c r="F110" s="46"/>
      <c r="G110" s="41">
        <f t="shared" si="8"/>
        <v>0</v>
      </c>
      <c r="H110" s="47"/>
    </row>
    <row r="111" spans="2:9" ht="19.5" thickBot="1">
      <c r="B111" s="23">
        <f t="shared" si="7"/>
        <v>9.0799999999999983</v>
      </c>
      <c r="C111" s="43" t="s">
        <v>26</v>
      </c>
      <c r="D111" s="44"/>
      <c r="E111" s="45">
        <v>1E-3</v>
      </c>
      <c r="F111" s="46"/>
      <c r="G111" s="41">
        <f t="shared" si="8"/>
        <v>0</v>
      </c>
      <c r="H111" s="47"/>
    </row>
    <row r="112" spans="2:9" ht="19.5" thickBot="1">
      <c r="B112" s="23">
        <f t="shared" si="7"/>
        <v>9.0899999999999981</v>
      </c>
      <c r="C112" s="43" t="s">
        <v>27</v>
      </c>
      <c r="D112" s="44"/>
      <c r="E112" s="45">
        <v>0.18</v>
      </c>
      <c r="F112" s="46"/>
      <c r="G112" s="41">
        <f>ROUND($H$101*E112*0.1,2)</f>
        <v>0</v>
      </c>
      <c r="H112" s="47"/>
    </row>
    <row r="113" spans="2:8" ht="19.5" thickBot="1">
      <c r="B113" s="49"/>
      <c r="C113" s="50"/>
      <c r="D113" s="51"/>
      <c r="E113" s="50"/>
      <c r="F113" s="50"/>
      <c r="G113" s="52"/>
      <c r="H113" s="53"/>
    </row>
    <row r="114" spans="2:8" ht="19.5" thickBot="1">
      <c r="B114" s="54"/>
      <c r="C114" s="55"/>
      <c r="D114" s="55"/>
      <c r="E114" s="55"/>
      <c r="F114" s="55"/>
      <c r="G114" s="55"/>
      <c r="H114" s="56"/>
    </row>
    <row r="115" spans="2:8" ht="21" thickBot="1">
      <c r="B115" s="106" t="s">
        <v>7</v>
      </c>
      <c r="C115" s="107"/>
      <c r="D115" s="107"/>
      <c r="E115" s="107"/>
      <c r="F115" s="107"/>
      <c r="G115" s="107"/>
      <c r="H115" s="57"/>
    </row>
    <row r="116" spans="2:8" ht="18.75">
      <c r="B116" s="58"/>
      <c r="C116" s="59"/>
      <c r="D116" s="60"/>
      <c r="E116" s="61"/>
      <c r="F116" s="62"/>
      <c r="G116" s="62"/>
      <c r="H116" s="63"/>
    </row>
    <row r="117" spans="2:8" ht="18.75">
      <c r="B117" s="64"/>
      <c r="C117" s="65"/>
      <c r="D117" s="66"/>
      <c r="E117" s="95"/>
      <c r="F117" s="108"/>
      <c r="G117" s="109"/>
      <c r="H117" s="110"/>
    </row>
    <row r="118" spans="2:8" ht="18.75">
      <c r="B118" s="64"/>
      <c r="C118" s="65"/>
      <c r="D118" s="66"/>
      <c r="E118" s="95"/>
      <c r="F118" s="95"/>
      <c r="G118" s="95"/>
      <c r="H118" s="67"/>
    </row>
    <row r="119" spans="2:8" ht="18.75">
      <c r="B119" s="64"/>
      <c r="C119" s="68"/>
      <c r="D119" s="66"/>
      <c r="E119" s="95"/>
      <c r="F119" s="69"/>
      <c r="G119" s="69"/>
      <c r="H119" s="70"/>
    </row>
    <row r="120" spans="2:8" ht="18.75">
      <c r="B120" s="64"/>
      <c r="C120" s="71"/>
      <c r="D120" s="114"/>
      <c r="E120" s="115"/>
      <c r="F120" s="115"/>
      <c r="G120" s="115"/>
      <c r="H120" s="116"/>
    </row>
    <row r="121" spans="2:8" ht="18.75">
      <c r="B121" s="64"/>
      <c r="C121" s="65"/>
      <c r="D121" s="66"/>
      <c r="E121" s="111"/>
      <c r="F121" s="112"/>
      <c r="G121" s="112"/>
      <c r="H121" s="113"/>
    </row>
    <row r="122" spans="2:8" ht="18.75">
      <c r="B122" s="64"/>
      <c r="C122" s="68"/>
      <c r="D122" s="66"/>
      <c r="E122" s="95"/>
      <c r="F122" s="69"/>
      <c r="G122" s="69"/>
      <c r="H122" s="70"/>
    </row>
    <row r="123" spans="2:8" ht="18.75">
      <c r="B123" s="64"/>
      <c r="C123" s="111"/>
      <c r="D123" s="112"/>
      <c r="E123" s="112"/>
      <c r="F123" s="112"/>
      <c r="G123" s="112"/>
      <c r="H123" s="113"/>
    </row>
    <row r="124" spans="2:8" ht="18.75">
      <c r="B124" s="64"/>
      <c r="C124" s="68"/>
      <c r="D124" s="66"/>
      <c r="E124" s="95"/>
      <c r="F124" s="69"/>
      <c r="G124" s="69"/>
      <c r="H124" s="70"/>
    </row>
    <row r="125" spans="2:8" ht="18.75">
      <c r="B125" s="64"/>
      <c r="C125" s="68"/>
      <c r="D125" s="66"/>
      <c r="E125" s="95"/>
      <c r="F125" s="69"/>
      <c r="G125" s="69"/>
      <c r="H125" s="70"/>
    </row>
    <row r="126" spans="2:8" ht="18.75">
      <c r="B126" s="64"/>
      <c r="C126" s="114"/>
      <c r="D126" s="115"/>
      <c r="E126" s="115"/>
      <c r="F126" s="115"/>
      <c r="G126" s="115"/>
      <c r="H126" s="116"/>
    </row>
    <row r="127" spans="2:8" ht="19.5" thickBot="1">
      <c r="B127" s="72"/>
      <c r="C127" s="96"/>
      <c r="D127" s="97"/>
      <c r="E127" s="97"/>
      <c r="F127" s="97"/>
      <c r="G127" s="97"/>
      <c r="H127" s="98"/>
    </row>
    <row r="128" spans="2:8">
      <c r="B128" s="2"/>
      <c r="C128" s="4"/>
      <c r="D128" s="2"/>
      <c r="E128" s="2"/>
      <c r="F128" s="2"/>
      <c r="G128" s="2"/>
      <c r="H128" s="73"/>
    </row>
  </sheetData>
  <autoFilter ref="B9:H101"/>
  <mergeCells count="19">
    <mergeCell ref="B5:C5"/>
    <mergeCell ref="D5:H5"/>
    <mergeCell ref="B2:H2"/>
    <mergeCell ref="B3:C3"/>
    <mergeCell ref="D3:H3"/>
    <mergeCell ref="B4:C4"/>
    <mergeCell ref="D4:H4"/>
    <mergeCell ref="C127:H127"/>
    <mergeCell ref="B6:C6"/>
    <mergeCell ref="D6:H6"/>
    <mergeCell ref="B7:C7"/>
    <mergeCell ref="D7:F7"/>
    <mergeCell ref="B101:G101"/>
    <mergeCell ref="B115:G115"/>
    <mergeCell ref="F117:H117"/>
    <mergeCell ref="E121:H121"/>
    <mergeCell ref="C123:H123"/>
    <mergeCell ref="C126:H126"/>
    <mergeCell ref="D120:H120"/>
  </mergeCells>
  <printOptions horizontalCentered="1"/>
  <pageMargins left="0.25" right="0.25" top="0.46" bottom="0.38" header="0.31496062992125984" footer="0.15"/>
  <pageSetup scale="65" fitToHeight="0" orientation="portrait" horizontalDpi="300" verticalDpi="300" r:id="rId1"/>
  <headerFooter>
    <oddFooter>&amp;R&amp;9&amp;P/&amp;N</oddFooter>
  </headerFooter>
  <rowBreaks count="2" manualBreakCount="2">
    <brk id="41" min="1" max="7" man="1"/>
    <brk id="82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B13" workbookViewId="0">
      <selection activeCell="E13" sqref="E1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LM LA JAVILLA </vt:lpstr>
      <vt:lpstr>Hoja1</vt:lpstr>
      <vt:lpstr>'LM LA JAVILLA '!Área_de_impresión</vt:lpstr>
      <vt:lpstr>'LM LA JAVILLA 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obraspublicas</cp:lastModifiedBy>
  <cp:lastPrinted>2022-02-25T17:44:39Z</cp:lastPrinted>
  <dcterms:created xsi:type="dcterms:W3CDTF">2017-12-28T17:07:55Z</dcterms:created>
  <dcterms:modified xsi:type="dcterms:W3CDTF">2022-05-24T17:24:23Z</dcterms:modified>
</cp:coreProperties>
</file>